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S:\EDC\SSG\PP_ES\Intergovernmental Relations\Official Languages\Student Enrolment\2017-2018\Liste 2017-2018\"/>
    </mc:Choice>
  </mc:AlternateContent>
  <xr:revisionPtr revIDLastSave="0" documentId="13_ncr:1_{B842953D-6CBD-4ECF-9AC1-44C1B4995C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ver" sheetId="23" r:id="rId1"/>
    <sheet name="Table of contents" sheetId="6" r:id="rId2"/>
    <sheet name="Alternate " sheetId="3" r:id="rId3"/>
    <sheet name="FSL" sheetId="5" r:id="rId4"/>
    <sheet name="Francophone" sheetId="4" r:id="rId5"/>
    <sheet name="Summary" sheetId="8" r:id="rId6"/>
    <sheet name="Authorities 1" sheetId="20" r:id="rId7"/>
    <sheet name="Authorities 2" sheetId="21" r:id="rId8"/>
    <sheet name="Number per category 1" sheetId="19" r:id="rId9"/>
    <sheet name="Number per category 2" sheetId="10" r:id="rId10"/>
    <sheet name="Type" sheetId="11" r:id="rId11"/>
    <sheet name="Programs" sheetId="12" r:id="rId12"/>
    <sheet name="Graphs" sheetId="22" r:id="rId13"/>
  </sheets>
  <externalReferences>
    <externalReference r:id="rId14"/>
    <externalReference r:id="rId15"/>
    <externalReference r:id="rId16"/>
  </externalReferences>
  <definedNames>
    <definedName name="_xlnm.Print_Area" localSheetId="3">FSL!$A$1:$V$1233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2" l="1"/>
  <c r="C14" i="22" s="1"/>
  <c r="D14" i="22" s="1"/>
  <c r="E14" i="22" s="1"/>
  <c r="F14" i="22" s="1"/>
  <c r="G14" i="22" s="1"/>
  <c r="H14" i="22" s="1"/>
  <c r="I14" i="22" s="1"/>
  <c r="J14" i="22" s="1"/>
  <c r="K14" i="22" s="1"/>
  <c r="L14" i="22" s="1"/>
  <c r="M14" i="22" s="1"/>
  <c r="N14" i="22" s="1"/>
  <c r="O14" i="22" s="1"/>
  <c r="P14" i="22" s="1"/>
  <c r="Q14" i="22" s="1"/>
  <c r="R14" i="22" s="1"/>
  <c r="S14" i="22" s="1"/>
  <c r="T14" i="22" s="1"/>
  <c r="U14" i="22" s="1"/>
  <c r="V14" i="22" s="1"/>
  <c r="W13" i="22"/>
  <c r="B12" i="22"/>
  <c r="C12" i="22" s="1"/>
  <c r="D12" i="22" s="1"/>
  <c r="E12" i="22" s="1"/>
  <c r="F12" i="22" s="1"/>
  <c r="G12" i="22" s="1"/>
  <c r="H12" i="22" s="1"/>
  <c r="I12" i="22" s="1"/>
  <c r="J12" i="22" s="1"/>
  <c r="K12" i="22" s="1"/>
  <c r="L12" i="22" s="1"/>
  <c r="M12" i="22" s="1"/>
  <c r="N12" i="22" s="1"/>
  <c r="O12" i="22" s="1"/>
  <c r="P12" i="22" s="1"/>
  <c r="Q12" i="22" s="1"/>
  <c r="R12" i="22" s="1"/>
  <c r="S12" i="22" s="1"/>
  <c r="T12" i="22" s="1"/>
  <c r="U12" i="22" s="1"/>
  <c r="V12" i="22" s="1"/>
  <c r="A12" i="22"/>
  <c r="B10" i="22"/>
  <c r="C10" i="22" s="1"/>
  <c r="D10" i="22" s="1"/>
  <c r="E10" i="22" s="1"/>
  <c r="F10" i="22" s="1"/>
  <c r="G10" i="22" s="1"/>
  <c r="H10" i="22" s="1"/>
  <c r="I10" i="22" s="1"/>
  <c r="J10" i="22" s="1"/>
  <c r="K10" i="22" s="1"/>
  <c r="L10" i="22" s="1"/>
  <c r="M10" i="22" s="1"/>
  <c r="N10" i="22" s="1"/>
  <c r="O10" i="22" s="1"/>
  <c r="P10" i="22" s="1"/>
  <c r="Q10" i="22" s="1"/>
  <c r="R10" i="22" s="1"/>
  <c r="S10" i="22" s="1"/>
  <c r="T10" i="22" s="1"/>
  <c r="U10" i="22" s="1"/>
  <c r="V10" i="22" s="1"/>
  <c r="A10" i="22"/>
  <c r="AE5" i="22"/>
  <c r="AD5" i="22"/>
  <c r="AC5" i="22"/>
  <c r="AB5" i="22"/>
  <c r="AA5" i="22"/>
  <c r="Z5" i="22"/>
  <c r="Y5" i="22"/>
  <c r="X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W4" i="22"/>
  <c r="W3" i="22"/>
  <c r="W11" i="22" s="1"/>
  <c r="W2" i="22"/>
  <c r="W5" i="22" s="1"/>
  <c r="I20" i="12"/>
  <c r="J20" i="12" s="1"/>
  <c r="E20" i="12"/>
  <c r="J19" i="12"/>
  <c r="I19" i="12"/>
  <c r="E19" i="12"/>
  <c r="I18" i="12"/>
  <c r="J18" i="12" s="1"/>
  <c r="E18" i="12"/>
  <c r="I13" i="12"/>
  <c r="J13" i="12" s="1"/>
  <c r="E13" i="12"/>
  <c r="J12" i="12"/>
  <c r="I12" i="12"/>
  <c r="E12" i="12"/>
  <c r="J11" i="12"/>
  <c r="I11" i="12"/>
  <c r="E11" i="12"/>
  <c r="I6" i="12"/>
  <c r="J6" i="12" s="1"/>
  <c r="E6" i="12"/>
  <c r="I5" i="12"/>
  <c r="J5" i="12" s="1"/>
  <c r="E5" i="12"/>
  <c r="I4" i="12"/>
  <c r="J4" i="12" s="1"/>
  <c r="E4" i="12"/>
  <c r="H23" i="11"/>
  <c r="G23" i="11"/>
  <c r="F23" i="11"/>
  <c r="D23" i="11"/>
  <c r="C23" i="11"/>
  <c r="B23" i="11"/>
  <c r="J22" i="11"/>
  <c r="I22" i="11"/>
  <c r="E22" i="11"/>
  <c r="J21" i="11"/>
  <c r="I21" i="11"/>
  <c r="E21" i="11"/>
  <c r="I20" i="11"/>
  <c r="J20" i="11" s="1"/>
  <c r="E20" i="11"/>
  <c r="E23" i="11" s="1"/>
  <c r="H15" i="11"/>
  <c r="G15" i="11"/>
  <c r="F15" i="11"/>
  <c r="D15" i="11"/>
  <c r="C15" i="11"/>
  <c r="B15" i="11"/>
  <c r="I14" i="11"/>
  <c r="J14" i="11" s="1"/>
  <c r="E14" i="11"/>
  <c r="I13" i="11"/>
  <c r="E13" i="11"/>
  <c r="J13" i="11" s="1"/>
  <c r="J12" i="11"/>
  <c r="I12" i="11"/>
  <c r="I15" i="11" s="1"/>
  <c r="E12" i="11"/>
  <c r="H7" i="11"/>
  <c r="G7" i="11"/>
  <c r="F7" i="11"/>
  <c r="E7" i="11"/>
  <c r="D7" i="11"/>
  <c r="C7" i="11"/>
  <c r="B7" i="11"/>
  <c r="I6" i="11"/>
  <c r="J6" i="11" s="1"/>
  <c r="E6" i="11"/>
  <c r="J5" i="11"/>
  <c r="I5" i="11"/>
  <c r="E5" i="11"/>
  <c r="I4" i="11"/>
  <c r="J4" i="11" s="1"/>
  <c r="E4" i="11"/>
  <c r="D25" i="10"/>
  <c r="C25" i="10"/>
  <c r="B25" i="10"/>
  <c r="B26" i="10" s="1"/>
  <c r="D16" i="10"/>
  <c r="C16" i="10"/>
  <c r="B16" i="10"/>
  <c r="B17" i="10" s="1"/>
  <c r="D7" i="10"/>
  <c r="C7" i="10"/>
  <c r="B7" i="10"/>
  <c r="B8" i="10" s="1"/>
  <c r="T26" i="19"/>
  <c r="AB25" i="19"/>
  <c r="AA25" i="19"/>
  <c r="Z25" i="19"/>
  <c r="Z26" i="19" s="1"/>
  <c r="Y25" i="19"/>
  <c r="X25" i="19"/>
  <c r="W25" i="19"/>
  <c r="W26" i="19" s="1"/>
  <c r="V25" i="19"/>
  <c r="U25" i="19"/>
  <c r="T25" i="19"/>
  <c r="S25" i="19"/>
  <c r="R25" i="19"/>
  <c r="Q25" i="19"/>
  <c r="Q26" i="19" s="1"/>
  <c r="P25" i="19"/>
  <c r="N26" i="19" s="1"/>
  <c r="O25" i="19"/>
  <c r="N25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M22" i="19"/>
  <c r="M25" i="19" s="1"/>
  <c r="L22" i="19"/>
  <c r="K22" i="19"/>
  <c r="K25" i="19" s="1"/>
  <c r="J22" i="19"/>
  <c r="J25" i="19" s="1"/>
  <c r="I22" i="19"/>
  <c r="I25" i="19" s="1"/>
  <c r="H22" i="19"/>
  <c r="H25" i="19" s="1"/>
  <c r="G22" i="19"/>
  <c r="F22" i="19"/>
  <c r="E22" i="19"/>
  <c r="E25" i="19" s="1"/>
  <c r="D22" i="19"/>
  <c r="C22" i="19"/>
  <c r="C25" i="19" s="1"/>
  <c r="B22" i="19"/>
  <c r="B25" i="19" s="1"/>
  <c r="T17" i="19"/>
  <c r="AB16" i="19"/>
  <c r="AA16" i="19"/>
  <c r="Z16" i="19"/>
  <c r="Z17" i="19" s="1"/>
  <c r="Y16" i="19"/>
  <c r="X16" i="19"/>
  <c r="W16" i="19"/>
  <c r="W17" i="19" s="1"/>
  <c r="V16" i="19"/>
  <c r="U16" i="19"/>
  <c r="T16" i="19"/>
  <c r="S16" i="19"/>
  <c r="R16" i="19"/>
  <c r="Q16" i="19"/>
  <c r="Q17" i="19" s="1"/>
  <c r="P16" i="19"/>
  <c r="N17" i="19" s="1"/>
  <c r="O16" i="19"/>
  <c r="N16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M13" i="19"/>
  <c r="M16" i="19" s="1"/>
  <c r="L13" i="19"/>
  <c r="K13" i="19"/>
  <c r="K16" i="19" s="1"/>
  <c r="J13" i="19"/>
  <c r="J16" i="19" s="1"/>
  <c r="I13" i="19"/>
  <c r="I16" i="19" s="1"/>
  <c r="H13" i="19"/>
  <c r="H16" i="19" s="1"/>
  <c r="G13" i="19"/>
  <c r="F13" i="19"/>
  <c r="E13" i="19"/>
  <c r="E16" i="19" s="1"/>
  <c r="D13" i="19"/>
  <c r="C13" i="19"/>
  <c r="C16" i="19" s="1"/>
  <c r="B13" i="19"/>
  <c r="B16" i="19" s="1"/>
  <c r="T8" i="19"/>
  <c r="AB7" i="19"/>
  <c r="AA7" i="19"/>
  <c r="Z7" i="19"/>
  <c r="Z8" i="19" s="1"/>
  <c r="Y7" i="19"/>
  <c r="X7" i="19"/>
  <c r="W7" i="19"/>
  <c r="W8" i="19" s="1"/>
  <c r="V7" i="19"/>
  <c r="U7" i="19"/>
  <c r="T7" i="19"/>
  <c r="S7" i="19"/>
  <c r="R7" i="19"/>
  <c r="Q7" i="19"/>
  <c r="Q8" i="19" s="1"/>
  <c r="P7" i="19"/>
  <c r="N8" i="19" s="1"/>
  <c r="O7" i="19"/>
  <c r="N7" i="19"/>
  <c r="K6" i="19"/>
  <c r="J6" i="19"/>
  <c r="H6" i="19"/>
  <c r="G6" i="19"/>
  <c r="D6" i="19"/>
  <c r="B6" i="19"/>
  <c r="L5" i="19"/>
  <c r="K5" i="19"/>
  <c r="J5" i="19"/>
  <c r="I5" i="19"/>
  <c r="I7" i="19" s="1"/>
  <c r="H5" i="19"/>
  <c r="G5" i="19"/>
  <c r="F5" i="19"/>
  <c r="F7" i="19" s="1"/>
  <c r="E5" i="19"/>
  <c r="D5" i="19"/>
  <c r="B5" i="19"/>
  <c r="M4" i="19"/>
  <c r="M7" i="19" s="1"/>
  <c r="K4" i="19"/>
  <c r="J4" i="19"/>
  <c r="H4" i="19"/>
  <c r="G4" i="19"/>
  <c r="E4" i="19"/>
  <c r="E7" i="19" s="1"/>
  <c r="D4" i="19"/>
  <c r="D7" i="19" s="1"/>
  <c r="AK20" i="21"/>
  <c r="AG20" i="21"/>
  <c r="AC20" i="21"/>
  <c r="Y20" i="21"/>
  <c r="U20" i="21"/>
  <c r="Q20" i="21"/>
  <c r="M20" i="21"/>
  <c r="I20" i="21"/>
  <c r="E20" i="21"/>
  <c r="AK19" i="21"/>
  <c r="AG19" i="21"/>
  <c r="AC19" i="21"/>
  <c r="Y19" i="21"/>
  <c r="U19" i="21"/>
  <c r="Q19" i="21"/>
  <c r="M19" i="21"/>
  <c r="I19" i="21"/>
  <c r="E19" i="21"/>
  <c r="AK18" i="21"/>
  <c r="AG18" i="21"/>
  <c r="AC18" i="21"/>
  <c r="Y18" i="21"/>
  <c r="U18" i="21"/>
  <c r="Q18" i="21"/>
  <c r="M18" i="21"/>
  <c r="I18" i="21"/>
  <c r="E18" i="21"/>
  <c r="AK13" i="21"/>
  <c r="AG13" i="21"/>
  <c r="AC13" i="21"/>
  <c r="Y13" i="21"/>
  <c r="U13" i="21"/>
  <c r="Q13" i="21"/>
  <c r="M13" i="21"/>
  <c r="I13" i="21"/>
  <c r="E13" i="21"/>
  <c r="AK12" i="21"/>
  <c r="AG12" i="21"/>
  <c r="AC12" i="21"/>
  <c r="Y12" i="21"/>
  <c r="U12" i="21"/>
  <c r="Q12" i="21"/>
  <c r="M12" i="21"/>
  <c r="I12" i="21"/>
  <c r="E12" i="21"/>
  <c r="AK11" i="21"/>
  <c r="AG11" i="21"/>
  <c r="AC11" i="21"/>
  <c r="Y11" i="21"/>
  <c r="U11" i="21"/>
  <c r="Q11" i="21"/>
  <c r="M11" i="21"/>
  <c r="I11" i="21"/>
  <c r="E11" i="21"/>
  <c r="AK6" i="21"/>
  <c r="AG6" i="21"/>
  <c r="AC6" i="21"/>
  <c r="Y6" i="21"/>
  <c r="U6" i="21"/>
  <c r="Q6" i="21"/>
  <c r="M6" i="21"/>
  <c r="I6" i="21"/>
  <c r="E6" i="21"/>
  <c r="AK5" i="21"/>
  <c r="AG5" i="21"/>
  <c r="AC5" i="21"/>
  <c r="Y5" i="21"/>
  <c r="U5" i="21"/>
  <c r="Q5" i="21"/>
  <c r="M5" i="21"/>
  <c r="I5" i="21"/>
  <c r="E5" i="21"/>
  <c r="AK4" i="21"/>
  <c r="AG4" i="21"/>
  <c r="AC4" i="21"/>
  <c r="Y4" i="21"/>
  <c r="U4" i="21"/>
  <c r="Q4" i="21"/>
  <c r="M4" i="21"/>
  <c r="I4" i="21"/>
  <c r="E4" i="21"/>
  <c r="AK20" i="20"/>
  <c r="AG20" i="20"/>
  <c r="AC20" i="20"/>
  <c r="Y20" i="20"/>
  <c r="U20" i="20"/>
  <c r="O20" i="20"/>
  <c r="N20" i="20"/>
  <c r="Q20" i="20" s="1"/>
  <c r="K20" i="20"/>
  <c r="J20" i="20"/>
  <c r="M20" i="20" s="1"/>
  <c r="I20" i="20"/>
  <c r="E20" i="20"/>
  <c r="AK19" i="20"/>
  <c r="AG19" i="20"/>
  <c r="AC19" i="20"/>
  <c r="Y19" i="20"/>
  <c r="U19" i="20"/>
  <c r="Q19" i="20"/>
  <c r="M19" i="20"/>
  <c r="I19" i="20"/>
  <c r="E19" i="20"/>
  <c r="AK18" i="20"/>
  <c r="AG18" i="20"/>
  <c r="AC18" i="20"/>
  <c r="Y18" i="20"/>
  <c r="U18" i="20"/>
  <c r="Q18" i="20"/>
  <c r="M18" i="20"/>
  <c r="I18" i="20"/>
  <c r="E18" i="20"/>
  <c r="AK13" i="20"/>
  <c r="AG13" i="20"/>
  <c r="AC13" i="20"/>
  <c r="Y13" i="20"/>
  <c r="U13" i="20"/>
  <c r="Q13" i="20"/>
  <c r="M13" i="20"/>
  <c r="I13" i="20"/>
  <c r="E13" i="20"/>
  <c r="AK12" i="20"/>
  <c r="AG12" i="20"/>
  <c r="AC12" i="20"/>
  <c r="Y12" i="20"/>
  <c r="U12" i="20"/>
  <c r="Q12" i="20"/>
  <c r="M12" i="20"/>
  <c r="I12" i="20"/>
  <c r="E12" i="20"/>
  <c r="AK11" i="20"/>
  <c r="AG11" i="20"/>
  <c r="AC11" i="20"/>
  <c r="Y11" i="20"/>
  <c r="U11" i="20"/>
  <c r="Q11" i="20"/>
  <c r="M11" i="20"/>
  <c r="I11" i="20"/>
  <c r="E11" i="20"/>
  <c r="AK6" i="20"/>
  <c r="AG6" i="20"/>
  <c r="AC6" i="20"/>
  <c r="Y6" i="20"/>
  <c r="U6" i="20"/>
  <c r="Q6" i="20"/>
  <c r="M6" i="20"/>
  <c r="I6" i="20"/>
  <c r="E6" i="20"/>
  <c r="AK5" i="20"/>
  <c r="AG5" i="20"/>
  <c r="AC5" i="20"/>
  <c r="Y5" i="20"/>
  <c r="U5" i="20"/>
  <c r="P5" i="20"/>
  <c r="Q5" i="20" s="1"/>
  <c r="M5" i="20"/>
  <c r="I5" i="20"/>
  <c r="E5" i="20"/>
  <c r="AK4" i="20"/>
  <c r="AG4" i="20"/>
  <c r="AC4" i="20"/>
  <c r="Y4" i="20"/>
  <c r="U4" i="20"/>
  <c r="Q4" i="20"/>
  <c r="M4" i="20"/>
  <c r="I4" i="20"/>
  <c r="E4" i="20"/>
  <c r="AA51" i="8"/>
  <c r="Q51" i="8"/>
  <c r="I51" i="8"/>
  <c r="AE50" i="8"/>
  <c r="AE51" i="8" s="1"/>
  <c r="AD50" i="8"/>
  <c r="AD51" i="8" s="1"/>
  <c r="AC50" i="8"/>
  <c r="AC51" i="8" s="1"/>
  <c r="AB50" i="8"/>
  <c r="AB51" i="8" s="1"/>
  <c r="AA50" i="8"/>
  <c r="Z50" i="8"/>
  <c r="X50" i="8"/>
  <c r="X51" i="8" s="1"/>
  <c r="W50" i="8"/>
  <c r="V50" i="8"/>
  <c r="V51" i="8" s="1"/>
  <c r="U50" i="8"/>
  <c r="U51" i="8" s="1"/>
  <c r="T50" i="8"/>
  <c r="T51" i="8" s="1"/>
  <c r="S50" i="8"/>
  <c r="S51" i="8" s="1"/>
  <c r="R50" i="8"/>
  <c r="R51" i="8" s="1"/>
  <c r="Q50" i="8"/>
  <c r="P50" i="8"/>
  <c r="P51" i="8" s="1"/>
  <c r="O50" i="8"/>
  <c r="O51" i="8" s="1"/>
  <c r="N50" i="8"/>
  <c r="N51" i="8" s="1"/>
  <c r="M50" i="8"/>
  <c r="M51" i="8" s="1"/>
  <c r="L50" i="8"/>
  <c r="L51" i="8" s="1"/>
  <c r="K50" i="8"/>
  <c r="K51" i="8" s="1"/>
  <c r="J50" i="8"/>
  <c r="J51" i="8" s="1"/>
  <c r="I50" i="8"/>
  <c r="H50" i="8"/>
  <c r="H51" i="8" s="1"/>
  <c r="G50" i="8"/>
  <c r="G51" i="8" s="1"/>
  <c r="F50" i="8"/>
  <c r="F51" i="8" s="1"/>
  <c r="E50" i="8"/>
  <c r="E51" i="8" s="1"/>
  <c r="D50" i="8"/>
  <c r="D51" i="8" s="1"/>
  <c r="C50" i="8"/>
  <c r="C51" i="8" s="1"/>
  <c r="B50" i="8"/>
  <c r="Y49" i="8"/>
  <c r="Y48" i="8"/>
  <c r="Y47" i="8"/>
  <c r="Y46" i="8"/>
  <c r="Y45" i="8"/>
  <c r="Y44" i="8"/>
  <c r="Y43" i="8"/>
  <c r="Y42" i="8"/>
  <c r="Y41" i="8"/>
  <c r="Y40" i="8"/>
  <c r="Y39" i="8"/>
  <c r="Y38" i="8"/>
  <c r="Y37" i="8"/>
  <c r="Y50" i="8" s="1"/>
  <c r="V34" i="8"/>
  <c r="N34" i="8"/>
  <c r="F34" i="8"/>
  <c r="AD33" i="8"/>
  <c r="AE34" i="8" s="1"/>
  <c r="AC33" i="8"/>
  <c r="AC34" i="8" s="1"/>
  <c r="AB33" i="8"/>
  <c r="AB34" i="8" s="1"/>
  <c r="AA33" i="8"/>
  <c r="AA34" i="8" s="1"/>
  <c r="Z33" i="8"/>
  <c r="X33" i="8"/>
  <c r="X34" i="8" s="1"/>
  <c r="W33" i="8"/>
  <c r="W34" i="8" s="1"/>
  <c r="V33" i="8"/>
  <c r="U33" i="8"/>
  <c r="U34" i="8" s="1"/>
  <c r="T33" i="8"/>
  <c r="T34" i="8" s="1"/>
  <c r="S33" i="8"/>
  <c r="R33" i="8"/>
  <c r="S34" i="8" s="1"/>
  <c r="Q33" i="8"/>
  <c r="Q34" i="8" s="1"/>
  <c r="P33" i="8"/>
  <c r="P34" i="8" s="1"/>
  <c r="O33" i="8"/>
  <c r="O34" i="8" s="1"/>
  <c r="N33" i="8"/>
  <c r="M33" i="8"/>
  <c r="M34" i="8" s="1"/>
  <c r="L33" i="8"/>
  <c r="L34" i="8" s="1"/>
  <c r="K33" i="8"/>
  <c r="J33" i="8"/>
  <c r="K34" i="8" s="1"/>
  <c r="I33" i="8"/>
  <c r="I34" i="8" s="1"/>
  <c r="H33" i="8"/>
  <c r="H34" i="8" s="1"/>
  <c r="G33" i="8"/>
  <c r="G34" i="8" s="1"/>
  <c r="F33" i="8"/>
  <c r="E33" i="8"/>
  <c r="E34" i="8" s="1"/>
  <c r="D33" i="8"/>
  <c r="D34" i="8" s="1"/>
  <c r="C33" i="8"/>
  <c r="B33" i="8"/>
  <c r="C34" i="8" s="1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AB17" i="8"/>
  <c r="R17" i="8"/>
  <c r="J17" i="8"/>
  <c r="AD16" i="8"/>
  <c r="AE17" i="8" s="1"/>
  <c r="AC16" i="8"/>
  <c r="AC17" i="8" s="1"/>
  <c r="AB16" i="8"/>
  <c r="AA16" i="8"/>
  <c r="AA17" i="8" s="1"/>
  <c r="Z16" i="8"/>
  <c r="X16" i="8"/>
  <c r="X17" i="8" s="1"/>
  <c r="W16" i="8"/>
  <c r="W17" i="8" s="1"/>
  <c r="V16" i="8"/>
  <c r="V17" i="8" s="1"/>
  <c r="U16" i="8"/>
  <c r="U17" i="8" s="1"/>
  <c r="T16" i="8"/>
  <c r="T17" i="8" s="1"/>
  <c r="S16" i="8"/>
  <c r="S17" i="8" s="1"/>
  <c r="R16" i="8"/>
  <c r="Q16" i="8"/>
  <c r="Q17" i="8" s="1"/>
  <c r="P16" i="8"/>
  <c r="P17" i="8" s="1"/>
  <c r="O16" i="8"/>
  <c r="O17" i="8" s="1"/>
  <c r="N16" i="8"/>
  <c r="N17" i="8" s="1"/>
  <c r="M16" i="8"/>
  <c r="M17" i="8" s="1"/>
  <c r="L16" i="8"/>
  <c r="L17" i="8" s="1"/>
  <c r="K16" i="8"/>
  <c r="K17" i="8" s="1"/>
  <c r="J16" i="8"/>
  <c r="I16" i="8"/>
  <c r="I17" i="8" s="1"/>
  <c r="H16" i="8"/>
  <c r="H17" i="8" s="1"/>
  <c r="G16" i="8"/>
  <c r="G17" i="8" s="1"/>
  <c r="F16" i="8"/>
  <c r="F17" i="8" s="1"/>
  <c r="E16" i="8"/>
  <c r="E17" i="8" s="1"/>
  <c r="D16" i="8"/>
  <c r="D17" i="8" s="1"/>
  <c r="C16" i="8"/>
  <c r="C17" i="8" s="1"/>
  <c r="B16" i="8"/>
  <c r="Y15" i="8"/>
  <c r="Y14" i="8"/>
  <c r="Y13" i="8"/>
  <c r="Y12" i="8"/>
  <c r="Y11" i="8"/>
  <c r="Y10" i="8"/>
  <c r="Y9" i="8"/>
  <c r="Y8" i="8"/>
  <c r="Y7" i="8"/>
  <c r="Y6" i="8"/>
  <c r="Y5" i="8"/>
  <c r="Y4" i="8"/>
  <c r="Y3" i="8"/>
  <c r="Y16" i="8" s="1"/>
  <c r="V55" i="4"/>
  <c r="U55" i="4"/>
  <c r="U57" i="4" s="1"/>
  <c r="T55" i="4"/>
  <c r="S55" i="4"/>
  <c r="R55" i="4"/>
  <c r="R57" i="4" s="1"/>
  <c r="Q55" i="4"/>
  <c r="Q57" i="4" s="1"/>
  <c r="P55" i="4"/>
  <c r="P57" i="4" s="1"/>
  <c r="O55" i="4"/>
  <c r="N55" i="4"/>
  <c r="N57" i="4" s="1"/>
  <c r="M55" i="4"/>
  <c r="M57" i="4" s="1"/>
  <c r="L55" i="4"/>
  <c r="K55" i="4"/>
  <c r="J55" i="4"/>
  <c r="J57" i="4" s="1"/>
  <c r="I55" i="4"/>
  <c r="I57" i="4" s="1"/>
  <c r="V39" i="4"/>
  <c r="U39" i="4"/>
  <c r="T39" i="4"/>
  <c r="T57" i="4" s="1"/>
  <c r="S39" i="4"/>
  <c r="S57" i="4" s="1"/>
  <c r="R39" i="4"/>
  <c r="Q39" i="4"/>
  <c r="P39" i="4"/>
  <c r="O39" i="4"/>
  <c r="N39" i="4"/>
  <c r="M39" i="4"/>
  <c r="L39" i="4"/>
  <c r="L57" i="4" s="1"/>
  <c r="K39" i="4"/>
  <c r="K57" i="4" s="1"/>
  <c r="J39" i="4"/>
  <c r="I39" i="4"/>
  <c r="U35" i="4"/>
  <c r="T35" i="4"/>
  <c r="S35" i="4"/>
  <c r="R35" i="4"/>
  <c r="Q35" i="4"/>
  <c r="P35" i="4"/>
  <c r="O35" i="4"/>
  <c r="N35" i="4"/>
  <c r="M35" i="4"/>
  <c r="L35" i="4"/>
  <c r="K35" i="4"/>
  <c r="J35" i="4"/>
  <c r="V29" i="4"/>
  <c r="U29" i="4"/>
  <c r="T29" i="4"/>
  <c r="S29" i="4"/>
  <c r="R29" i="4"/>
  <c r="Q29" i="4"/>
  <c r="P29" i="4"/>
  <c r="O29" i="4"/>
  <c r="O57" i="4" s="1"/>
  <c r="N29" i="4"/>
  <c r="M29" i="4"/>
  <c r="L29" i="4"/>
  <c r="K29" i="4"/>
  <c r="J29" i="4"/>
  <c r="I29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U1" i="4"/>
  <c r="T1" i="4"/>
  <c r="S1" i="4"/>
  <c r="R1" i="4"/>
  <c r="Q1" i="4"/>
  <c r="P1" i="4"/>
  <c r="O1" i="4"/>
  <c r="N1" i="4"/>
  <c r="M1" i="4"/>
  <c r="L1" i="4"/>
  <c r="K1" i="4"/>
  <c r="J1" i="4"/>
  <c r="V1215" i="5"/>
  <c r="V1224" i="5" s="1"/>
  <c r="N1215" i="5"/>
  <c r="I1215" i="5"/>
  <c r="U1209" i="5"/>
  <c r="U1215" i="5" s="1"/>
  <c r="T1209" i="5"/>
  <c r="T1215" i="5" s="1"/>
  <c r="S1209" i="5"/>
  <c r="S1215" i="5" s="1"/>
  <c r="R1209" i="5"/>
  <c r="R1215" i="5" s="1"/>
  <c r="Q1209" i="5"/>
  <c r="Q1215" i="5" s="1"/>
  <c r="P1209" i="5"/>
  <c r="P1215" i="5" s="1"/>
  <c r="O1209" i="5"/>
  <c r="O1215" i="5" s="1"/>
  <c r="N1209" i="5"/>
  <c r="M1209" i="5"/>
  <c r="M1215" i="5" s="1"/>
  <c r="L1209" i="5"/>
  <c r="L1215" i="5" s="1"/>
  <c r="K1209" i="5"/>
  <c r="K1215" i="5" s="1"/>
  <c r="J1209" i="5"/>
  <c r="J1215" i="5" s="1"/>
  <c r="V1200" i="5"/>
  <c r="U1200" i="5"/>
  <c r="T1200" i="5"/>
  <c r="S1200" i="5"/>
  <c r="R1200" i="5"/>
  <c r="Q1200" i="5"/>
  <c r="P1200" i="5"/>
  <c r="O1200" i="5"/>
  <c r="N1200" i="5"/>
  <c r="M1200" i="5"/>
  <c r="L1200" i="5"/>
  <c r="K1200" i="5"/>
  <c r="J1200" i="5"/>
  <c r="I1200" i="5"/>
  <c r="I1224" i="5" s="1"/>
  <c r="I1230" i="5" s="1"/>
  <c r="V1195" i="5"/>
  <c r="U1195" i="5"/>
  <c r="T1195" i="5"/>
  <c r="S1195" i="5"/>
  <c r="R1195" i="5"/>
  <c r="Q1195" i="5"/>
  <c r="P1195" i="5"/>
  <c r="O1195" i="5"/>
  <c r="N1195" i="5"/>
  <c r="M1195" i="5"/>
  <c r="L1195" i="5"/>
  <c r="K1195" i="5"/>
  <c r="J1195" i="5"/>
  <c r="I1195" i="5"/>
  <c r="V1186" i="5"/>
  <c r="U1186" i="5"/>
  <c r="T1186" i="5"/>
  <c r="S1186" i="5"/>
  <c r="R1186" i="5"/>
  <c r="Q1186" i="5"/>
  <c r="P1186" i="5"/>
  <c r="O1186" i="5"/>
  <c r="N1186" i="5"/>
  <c r="M1186" i="5"/>
  <c r="L1186" i="5"/>
  <c r="K1186" i="5"/>
  <c r="J1186" i="5"/>
  <c r="I1186" i="5"/>
  <c r="V1171" i="5"/>
  <c r="S1171" i="5"/>
  <c r="R1171" i="5"/>
  <c r="J1171" i="5"/>
  <c r="I1171" i="5"/>
  <c r="U1165" i="5"/>
  <c r="U1171" i="5" s="1"/>
  <c r="T1165" i="5"/>
  <c r="T1171" i="5" s="1"/>
  <c r="S1165" i="5"/>
  <c r="R1165" i="5"/>
  <c r="Q1165" i="5"/>
  <c r="Q1171" i="5" s="1"/>
  <c r="P1165" i="5"/>
  <c r="P1171" i="5" s="1"/>
  <c r="O1165" i="5"/>
  <c r="O1171" i="5" s="1"/>
  <c r="N1165" i="5"/>
  <c r="N1171" i="5" s="1"/>
  <c r="M1165" i="5"/>
  <c r="M1171" i="5" s="1"/>
  <c r="L1165" i="5"/>
  <c r="L1171" i="5" s="1"/>
  <c r="K1165" i="5"/>
  <c r="K1171" i="5" s="1"/>
  <c r="J1165" i="5"/>
  <c r="V1127" i="5"/>
  <c r="T1127" i="5"/>
  <c r="R1127" i="5"/>
  <c r="P1127" i="5"/>
  <c r="L1127" i="5"/>
  <c r="J1127" i="5"/>
  <c r="I1127" i="5"/>
  <c r="U1120" i="5"/>
  <c r="U1127" i="5" s="1"/>
  <c r="T1120" i="5"/>
  <c r="S1120" i="5"/>
  <c r="S1127" i="5" s="1"/>
  <c r="R1120" i="5"/>
  <c r="Q1120" i="5"/>
  <c r="Q1127" i="5" s="1"/>
  <c r="P1120" i="5"/>
  <c r="O1120" i="5"/>
  <c r="O1127" i="5" s="1"/>
  <c r="N1120" i="5"/>
  <c r="N1127" i="5" s="1"/>
  <c r="M1120" i="5"/>
  <c r="M1127" i="5" s="1"/>
  <c r="L1120" i="5"/>
  <c r="K1120" i="5"/>
  <c r="K1127" i="5" s="1"/>
  <c r="J1120" i="5"/>
  <c r="V1105" i="5"/>
  <c r="U1105" i="5"/>
  <c r="T1105" i="5"/>
  <c r="S1105" i="5"/>
  <c r="R1105" i="5"/>
  <c r="Q1105" i="5"/>
  <c r="P1105" i="5"/>
  <c r="O1105" i="5"/>
  <c r="N1105" i="5"/>
  <c r="M1105" i="5"/>
  <c r="L1105" i="5"/>
  <c r="K1105" i="5"/>
  <c r="J1105" i="5"/>
  <c r="I1105" i="5"/>
  <c r="V1085" i="5"/>
  <c r="T1085" i="5"/>
  <c r="R1085" i="5"/>
  <c r="P1085" i="5"/>
  <c r="L1085" i="5"/>
  <c r="J1085" i="5"/>
  <c r="I1085" i="5"/>
  <c r="U1075" i="5"/>
  <c r="U1085" i="5" s="1"/>
  <c r="T1075" i="5"/>
  <c r="S1075" i="5"/>
  <c r="S1085" i="5" s="1"/>
  <c r="R1075" i="5"/>
  <c r="Q1075" i="5"/>
  <c r="Q1085" i="5" s="1"/>
  <c r="P1075" i="5"/>
  <c r="O1075" i="5"/>
  <c r="O1085" i="5" s="1"/>
  <c r="N1075" i="5"/>
  <c r="N1085" i="5" s="1"/>
  <c r="M1075" i="5"/>
  <c r="M1085" i="5" s="1"/>
  <c r="L1075" i="5"/>
  <c r="K1075" i="5"/>
  <c r="K1085" i="5" s="1"/>
  <c r="J1075" i="5"/>
  <c r="V1058" i="5"/>
  <c r="U1058" i="5"/>
  <c r="T1058" i="5"/>
  <c r="S1058" i="5"/>
  <c r="R1058" i="5"/>
  <c r="Q1058" i="5"/>
  <c r="P1058" i="5"/>
  <c r="O1058" i="5"/>
  <c r="N1058" i="5"/>
  <c r="M1058" i="5"/>
  <c r="L1058" i="5"/>
  <c r="K1058" i="5"/>
  <c r="J1058" i="5"/>
  <c r="I1058" i="5"/>
  <c r="V1046" i="5"/>
  <c r="T1046" i="5"/>
  <c r="R1046" i="5"/>
  <c r="P1046" i="5"/>
  <c r="L1046" i="5"/>
  <c r="J1046" i="5"/>
  <c r="I1046" i="5"/>
  <c r="U1030" i="5"/>
  <c r="U1046" i="5" s="1"/>
  <c r="T1030" i="5"/>
  <c r="S1030" i="5"/>
  <c r="S1046" i="5" s="1"/>
  <c r="R1030" i="5"/>
  <c r="Q1030" i="5"/>
  <c r="Q1046" i="5" s="1"/>
  <c r="P1030" i="5"/>
  <c r="O1030" i="5"/>
  <c r="O1046" i="5" s="1"/>
  <c r="N1030" i="5"/>
  <c r="N1046" i="5" s="1"/>
  <c r="M1030" i="5"/>
  <c r="M1046" i="5" s="1"/>
  <c r="L1030" i="5"/>
  <c r="K1030" i="5"/>
  <c r="K1046" i="5" s="1"/>
  <c r="J1030" i="5"/>
  <c r="V1023" i="5"/>
  <c r="U1023" i="5"/>
  <c r="T1023" i="5"/>
  <c r="S1023" i="5"/>
  <c r="R1023" i="5"/>
  <c r="Q1023" i="5"/>
  <c r="P1023" i="5"/>
  <c r="O1023" i="5"/>
  <c r="N1023" i="5"/>
  <c r="M1023" i="5"/>
  <c r="L1023" i="5"/>
  <c r="K1023" i="5"/>
  <c r="J1023" i="5"/>
  <c r="I1023" i="5"/>
  <c r="V1014" i="5"/>
  <c r="U1014" i="5"/>
  <c r="T1014" i="5"/>
  <c r="S1014" i="5"/>
  <c r="R1014" i="5"/>
  <c r="Q1014" i="5"/>
  <c r="P1014" i="5"/>
  <c r="O1014" i="5"/>
  <c r="N1014" i="5"/>
  <c r="M1014" i="5"/>
  <c r="L1014" i="5"/>
  <c r="K1014" i="5"/>
  <c r="J1014" i="5"/>
  <c r="I1014" i="5"/>
  <c r="V1007" i="5"/>
  <c r="U1007" i="5"/>
  <c r="T1007" i="5"/>
  <c r="S1007" i="5"/>
  <c r="R1007" i="5"/>
  <c r="Q1007" i="5"/>
  <c r="P1007" i="5"/>
  <c r="O1007" i="5"/>
  <c r="N1007" i="5"/>
  <c r="M1007" i="5"/>
  <c r="L1007" i="5"/>
  <c r="K1007" i="5"/>
  <c r="J1007" i="5"/>
  <c r="I1007" i="5"/>
  <c r="V999" i="5"/>
  <c r="T999" i="5"/>
  <c r="P999" i="5"/>
  <c r="N999" i="5"/>
  <c r="L999" i="5"/>
  <c r="I999" i="5"/>
  <c r="U986" i="5"/>
  <c r="U999" i="5" s="1"/>
  <c r="T986" i="5"/>
  <c r="S986" i="5"/>
  <c r="S999" i="5" s="1"/>
  <c r="R986" i="5"/>
  <c r="R999" i="5" s="1"/>
  <c r="Q986" i="5"/>
  <c r="Q999" i="5" s="1"/>
  <c r="P986" i="5"/>
  <c r="O986" i="5"/>
  <c r="O999" i="5" s="1"/>
  <c r="N986" i="5"/>
  <c r="M986" i="5"/>
  <c r="M999" i="5" s="1"/>
  <c r="L986" i="5"/>
  <c r="K986" i="5"/>
  <c r="K999" i="5" s="1"/>
  <c r="J986" i="5"/>
  <c r="J999" i="5" s="1"/>
  <c r="V978" i="5"/>
  <c r="U978" i="5"/>
  <c r="T978" i="5"/>
  <c r="S978" i="5"/>
  <c r="R978" i="5"/>
  <c r="Q978" i="5"/>
  <c r="P978" i="5"/>
  <c r="O978" i="5"/>
  <c r="N978" i="5"/>
  <c r="M978" i="5"/>
  <c r="L978" i="5"/>
  <c r="K978" i="5"/>
  <c r="J978" i="5"/>
  <c r="I978" i="5"/>
  <c r="V970" i="5"/>
  <c r="U970" i="5"/>
  <c r="T970" i="5"/>
  <c r="S970" i="5"/>
  <c r="R970" i="5"/>
  <c r="Q970" i="5"/>
  <c r="P970" i="5"/>
  <c r="O970" i="5"/>
  <c r="N970" i="5"/>
  <c r="M970" i="5"/>
  <c r="L970" i="5"/>
  <c r="K970" i="5"/>
  <c r="J970" i="5"/>
  <c r="I970" i="5"/>
  <c r="V963" i="5"/>
  <c r="U963" i="5"/>
  <c r="T963" i="5"/>
  <c r="S963" i="5"/>
  <c r="R963" i="5"/>
  <c r="Q963" i="5"/>
  <c r="P963" i="5"/>
  <c r="O963" i="5"/>
  <c r="N963" i="5"/>
  <c r="M963" i="5"/>
  <c r="L963" i="5"/>
  <c r="K963" i="5"/>
  <c r="J963" i="5"/>
  <c r="I963" i="5"/>
  <c r="U942" i="5"/>
  <c r="T942" i="5"/>
  <c r="S942" i="5"/>
  <c r="R942" i="5"/>
  <c r="Q942" i="5"/>
  <c r="P942" i="5"/>
  <c r="O942" i="5"/>
  <c r="N942" i="5"/>
  <c r="M942" i="5"/>
  <c r="L942" i="5"/>
  <c r="K942" i="5"/>
  <c r="J942" i="5"/>
  <c r="V939" i="5"/>
  <c r="U939" i="5"/>
  <c r="T939" i="5"/>
  <c r="S939" i="5"/>
  <c r="R939" i="5"/>
  <c r="Q939" i="5"/>
  <c r="P939" i="5"/>
  <c r="O939" i="5"/>
  <c r="N939" i="5"/>
  <c r="M939" i="5"/>
  <c r="L939" i="5"/>
  <c r="K939" i="5"/>
  <c r="J939" i="5"/>
  <c r="I939" i="5"/>
  <c r="V930" i="5"/>
  <c r="U930" i="5"/>
  <c r="T930" i="5"/>
  <c r="S930" i="5"/>
  <c r="R930" i="5"/>
  <c r="Q930" i="5"/>
  <c r="P930" i="5"/>
  <c r="O930" i="5"/>
  <c r="N930" i="5"/>
  <c r="M930" i="5"/>
  <c r="L930" i="5"/>
  <c r="K930" i="5"/>
  <c r="J930" i="5"/>
  <c r="I930" i="5"/>
  <c r="V924" i="5"/>
  <c r="U924" i="5"/>
  <c r="T924" i="5"/>
  <c r="S924" i="5"/>
  <c r="R924" i="5"/>
  <c r="Q924" i="5"/>
  <c r="P924" i="5"/>
  <c r="O924" i="5"/>
  <c r="N924" i="5"/>
  <c r="M924" i="5"/>
  <c r="L924" i="5"/>
  <c r="K924" i="5"/>
  <c r="J924" i="5"/>
  <c r="I924" i="5"/>
  <c r="V908" i="5"/>
  <c r="U908" i="5"/>
  <c r="T908" i="5"/>
  <c r="S908" i="5"/>
  <c r="R908" i="5"/>
  <c r="Q908" i="5"/>
  <c r="P908" i="5"/>
  <c r="O908" i="5"/>
  <c r="N908" i="5"/>
  <c r="M908" i="5"/>
  <c r="L908" i="5"/>
  <c r="K908" i="5"/>
  <c r="J908" i="5"/>
  <c r="I908" i="5"/>
  <c r="V903" i="5"/>
  <c r="T903" i="5"/>
  <c r="N903" i="5"/>
  <c r="L903" i="5"/>
  <c r="I903" i="5"/>
  <c r="U898" i="5"/>
  <c r="U903" i="5" s="1"/>
  <c r="T898" i="5"/>
  <c r="S898" i="5"/>
  <c r="S903" i="5" s="1"/>
  <c r="R898" i="5"/>
  <c r="R903" i="5" s="1"/>
  <c r="Q898" i="5"/>
  <c r="Q903" i="5" s="1"/>
  <c r="P898" i="5"/>
  <c r="P903" i="5" s="1"/>
  <c r="O898" i="5"/>
  <c r="O903" i="5" s="1"/>
  <c r="N898" i="5"/>
  <c r="M898" i="5"/>
  <c r="M903" i="5" s="1"/>
  <c r="L898" i="5"/>
  <c r="K898" i="5"/>
  <c r="K903" i="5" s="1"/>
  <c r="J898" i="5"/>
  <c r="J903" i="5" s="1"/>
  <c r="V893" i="5"/>
  <c r="U893" i="5"/>
  <c r="T893" i="5"/>
  <c r="S893" i="5"/>
  <c r="R893" i="5"/>
  <c r="Q893" i="5"/>
  <c r="P893" i="5"/>
  <c r="O893" i="5"/>
  <c r="N893" i="5"/>
  <c r="M893" i="5"/>
  <c r="L893" i="5"/>
  <c r="K893" i="5"/>
  <c r="J893" i="5"/>
  <c r="I893" i="5"/>
  <c r="V879" i="5"/>
  <c r="U879" i="5"/>
  <c r="T879" i="5"/>
  <c r="S879" i="5"/>
  <c r="R879" i="5"/>
  <c r="Q879" i="5"/>
  <c r="P879" i="5"/>
  <c r="O879" i="5"/>
  <c r="N879" i="5"/>
  <c r="M879" i="5"/>
  <c r="L879" i="5"/>
  <c r="K879" i="5"/>
  <c r="J879" i="5"/>
  <c r="I879" i="5"/>
  <c r="V873" i="5"/>
  <c r="U873" i="5"/>
  <c r="T873" i="5"/>
  <c r="S873" i="5"/>
  <c r="R873" i="5"/>
  <c r="Q873" i="5"/>
  <c r="P873" i="5"/>
  <c r="O873" i="5"/>
  <c r="N873" i="5"/>
  <c r="M873" i="5"/>
  <c r="L873" i="5"/>
  <c r="K873" i="5"/>
  <c r="J873" i="5"/>
  <c r="I873" i="5"/>
  <c r="V857" i="5"/>
  <c r="T857" i="5"/>
  <c r="R857" i="5"/>
  <c r="P857" i="5"/>
  <c r="J857" i="5"/>
  <c r="I857" i="5"/>
  <c r="U854" i="5"/>
  <c r="U857" i="5" s="1"/>
  <c r="T854" i="5"/>
  <c r="S854" i="5"/>
  <c r="S857" i="5" s="1"/>
  <c r="R854" i="5"/>
  <c r="Q854" i="5"/>
  <c r="Q857" i="5" s="1"/>
  <c r="P854" i="5"/>
  <c r="O854" i="5"/>
  <c r="O857" i="5" s="1"/>
  <c r="N854" i="5"/>
  <c r="N857" i="5" s="1"/>
  <c r="M854" i="5"/>
  <c r="M857" i="5" s="1"/>
  <c r="L854" i="5"/>
  <c r="L857" i="5" s="1"/>
  <c r="K854" i="5"/>
  <c r="K857" i="5" s="1"/>
  <c r="J854" i="5"/>
  <c r="V838" i="5"/>
  <c r="U838" i="5"/>
  <c r="T838" i="5"/>
  <c r="S838" i="5"/>
  <c r="R838" i="5"/>
  <c r="Q838" i="5"/>
  <c r="P838" i="5"/>
  <c r="O838" i="5"/>
  <c r="N838" i="5"/>
  <c r="M838" i="5"/>
  <c r="L838" i="5"/>
  <c r="K838" i="5"/>
  <c r="J838" i="5"/>
  <c r="I838" i="5"/>
  <c r="V826" i="5"/>
  <c r="U826" i="5"/>
  <c r="T826" i="5"/>
  <c r="S826" i="5"/>
  <c r="R826" i="5"/>
  <c r="Q826" i="5"/>
  <c r="P826" i="5"/>
  <c r="O826" i="5"/>
  <c r="N826" i="5"/>
  <c r="M826" i="5"/>
  <c r="L826" i="5"/>
  <c r="K826" i="5"/>
  <c r="J826" i="5"/>
  <c r="I826" i="5"/>
  <c r="V820" i="5"/>
  <c r="U820" i="5"/>
  <c r="T820" i="5"/>
  <c r="S820" i="5"/>
  <c r="R820" i="5"/>
  <c r="Q820" i="5"/>
  <c r="P820" i="5"/>
  <c r="O820" i="5"/>
  <c r="N820" i="5"/>
  <c r="M820" i="5"/>
  <c r="L820" i="5"/>
  <c r="K820" i="5"/>
  <c r="J820" i="5"/>
  <c r="I820" i="5"/>
  <c r="U809" i="5"/>
  <c r="T809" i="5"/>
  <c r="S809" i="5"/>
  <c r="R809" i="5"/>
  <c r="Q809" i="5"/>
  <c r="P809" i="5"/>
  <c r="O809" i="5"/>
  <c r="N809" i="5"/>
  <c r="M809" i="5"/>
  <c r="L809" i="5"/>
  <c r="K809" i="5"/>
  <c r="J809" i="5"/>
  <c r="V808" i="5"/>
  <c r="U808" i="5"/>
  <c r="T808" i="5"/>
  <c r="S808" i="5"/>
  <c r="R808" i="5"/>
  <c r="Q808" i="5"/>
  <c r="P808" i="5"/>
  <c r="O808" i="5"/>
  <c r="N808" i="5"/>
  <c r="M808" i="5"/>
  <c r="L808" i="5"/>
  <c r="K808" i="5"/>
  <c r="J808" i="5"/>
  <c r="I808" i="5"/>
  <c r="V792" i="5"/>
  <c r="U792" i="5"/>
  <c r="T792" i="5"/>
  <c r="S792" i="5"/>
  <c r="R792" i="5"/>
  <c r="Q792" i="5"/>
  <c r="P792" i="5"/>
  <c r="O792" i="5"/>
  <c r="N792" i="5"/>
  <c r="M792" i="5"/>
  <c r="L792" i="5"/>
  <c r="K792" i="5"/>
  <c r="J792" i="5"/>
  <c r="I792" i="5"/>
  <c r="V777" i="5"/>
  <c r="U777" i="5"/>
  <c r="T777" i="5"/>
  <c r="S777" i="5"/>
  <c r="R777" i="5"/>
  <c r="Q777" i="5"/>
  <c r="P777" i="5"/>
  <c r="O777" i="5"/>
  <c r="N777" i="5"/>
  <c r="M777" i="5"/>
  <c r="L777" i="5"/>
  <c r="K777" i="5"/>
  <c r="J777" i="5"/>
  <c r="I777" i="5"/>
  <c r="V767" i="5"/>
  <c r="T767" i="5"/>
  <c r="S767" i="5"/>
  <c r="R767" i="5"/>
  <c r="L767" i="5"/>
  <c r="J767" i="5"/>
  <c r="I767" i="5"/>
  <c r="U765" i="5"/>
  <c r="U767" i="5" s="1"/>
  <c r="T765" i="5"/>
  <c r="S765" i="5"/>
  <c r="R765" i="5"/>
  <c r="Q765" i="5"/>
  <c r="Q767" i="5" s="1"/>
  <c r="P765" i="5"/>
  <c r="P767" i="5" s="1"/>
  <c r="O765" i="5"/>
  <c r="O767" i="5" s="1"/>
  <c r="N765" i="5"/>
  <c r="N767" i="5" s="1"/>
  <c r="M765" i="5"/>
  <c r="M767" i="5" s="1"/>
  <c r="L765" i="5"/>
  <c r="K765" i="5"/>
  <c r="K767" i="5" s="1"/>
  <c r="J765" i="5"/>
  <c r="V730" i="5"/>
  <c r="T730" i="5"/>
  <c r="P730" i="5"/>
  <c r="N730" i="5"/>
  <c r="L730" i="5"/>
  <c r="I730" i="5"/>
  <c r="U720" i="5"/>
  <c r="U730" i="5" s="1"/>
  <c r="T720" i="5"/>
  <c r="S720" i="5"/>
  <c r="S730" i="5" s="1"/>
  <c r="R720" i="5"/>
  <c r="R730" i="5" s="1"/>
  <c r="Q720" i="5"/>
  <c r="Q730" i="5" s="1"/>
  <c r="P720" i="5"/>
  <c r="O720" i="5"/>
  <c r="O730" i="5" s="1"/>
  <c r="N720" i="5"/>
  <c r="M720" i="5"/>
  <c r="M730" i="5" s="1"/>
  <c r="L720" i="5"/>
  <c r="K720" i="5"/>
  <c r="K730" i="5" s="1"/>
  <c r="J720" i="5"/>
  <c r="J730" i="5" s="1"/>
  <c r="V715" i="5"/>
  <c r="P715" i="5"/>
  <c r="I715" i="5"/>
  <c r="U675" i="5"/>
  <c r="T675" i="5"/>
  <c r="S675" i="5"/>
  <c r="R675" i="5"/>
  <c r="Q675" i="5"/>
  <c r="P675" i="5"/>
  <c r="O675" i="5"/>
  <c r="N675" i="5"/>
  <c r="M675" i="5"/>
  <c r="L675" i="5"/>
  <c r="K675" i="5"/>
  <c r="J675" i="5"/>
  <c r="U629" i="5"/>
  <c r="T629" i="5"/>
  <c r="S629" i="5"/>
  <c r="R629" i="5"/>
  <c r="Q629" i="5"/>
  <c r="P629" i="5"/>
  <c r="O629" i="5"/>
  <c r="N629" i="5"/>
  <c r="M629" i="5"/>
  <c r="L629" i="5"/>
  <c r="K629" i="5"/>
  <c r="J629" i="5"/>
  <c r="U583" i="5"/>
  <c r="T583" i="5"/>
  <c r="S583" i="5"/>
  <c r="R583" i="5"/>
  <c r="Q583" i="5"/>
  <c r="P583" i="5"/>
  <c r="O583" i="5"/>
  <c r="N583" i="5"/>
  <c r="M583" i="5"/>
  <c r="L583" i="5"/>
  <c r="K583" i="5"/>
  <c r="J583" i="5"/>
  <c r="U537" i="5"/>
  <c r="U715" i="5" s="1"/>
  <c r="T537" i="5"/>
  <c r="T715" i="5" s="1"/>
  <c r="S537" i="5"/>
  <c r="S715" i="5" s="1"/>
  <c r="R537" i="5"/>
  <c r="R715" i="5" s="1"/>
  <c r="Q537" i="5"/>
  <c r="Q715" i="5" s="1"/>
  <c r="P537" i="5"/>
  <c r="O537" i="5"/>
  <c r="O715" i="5" s="1"/>
  <c r="N537" i="5"/>
  <c r="N715" i="5" s="1"/>
  <c r="M537" i="5"/>
  <c r="M715" i="5" s="1"/>
  <c r="L537" i="5"/>
  <c r="L715" i="5" s="1"/>
  <c r="K537" i="5"/>
  <c r="K715" i="5" s="1"/>
  <c r="J537" i="5"/>
  <c r="J715" i="5" s="1"/>
  <c r="V510" i="5"/>
  <c r="P510" i="5"/>
  <c r="N510" i="5"/>
  <c r="I510" i="5"/>
  <c r="U492" i="5"/>
  <c r="U510" i="5" s="1"/>
  <c r="T492" i="5"/>
  <c r="S492" i="5"/>
  <c r="R492" i="5"/>
  <c r="Q492" i="5"/>
  <c r="P492" i="5"/>
  <c r="O492" i="5"/>
  <c r="N492" i="5"/>
  <c r="M492" i="5"/>
  <c r="M510" i="5" s="1"/>
  <c r="L492" i="5"/>
  <c r="K492" i="5"/>
  <c r="J492" i="5"/>
  <c r="U446" i="5"/>
  <c r="T446" i="5"/>
  <c r="T510" i="5" s="1"/>
  <c r="S446" i="5"/>
  <c r="S510" i="5" s="1"/>
  <c r="R446" i="5"/>
  <c r="R510" i="5" s="1"/>
  <c r="Q446" i="5"/>
  <c r="Q510" i="5" s="1"/>
  <c r="P446" i="5"/>
  <c r="O446" i="5"/>
  <c r="O510" i="5" s="1"/>
  <c r="N446" i="5"/>
  <c r="M446" i="5"/>
  <c r="L446" i="5"/>
  <c r="L510" i="5" s="1"/>
  <c r="K446" i="5"/>
  <c r="K510" i="5" s="1"/>
  <c r="J446" i="5"/>
  <c r="J510" i="5" s="1"/>
  <c r="V425" i="5"/>
  <c r="U425" i="5"/>
  <c r="T425" i="5"/>
  <c r="S425" i="5"/>
  <c r="R425" i="5"/>
  <c r="Q425" i="5"/>
  <c r="P425" i="5"/>
  <c r="O425" i="5"/>
  <c r="N425" i="5"/>
  <c r="M425" i="5"/>
  <c r="L425" i="5"/>
  <c r="K425" i="5"/>
  <c r="J425" i="5"/>
  <c r="I425" i="5"/>
  <c r="V419" i="5"/>
  <c r="U419" i="5"/>
  <c r="T419" i="5"/>
  <c r="S419" i="5"/>
  <c r="R419" i="5"/>
  <c r="Q419" i="5"/>
  <c r="P419" i="5"/>
  <c r="O419" i="5"/>
  <c r="N419" i="5"/>
  <c r="M419" i="5"/>
  <c r="L419" i="5"/>
  <c r="K419" i="5"/>
  <c r="J419" i="5"/>
  <c r="I419" i="5"/>
  <c r="U401" i="5"/>
  <c r="T401" i="5"/>
  <c r="S401" i="5"/>
  <c r="R401" i="5"/>
  <c r="Q401" i="5"/>
  <c r="P401" i="5"/>
  <c r="O401" i="5"/>
  <c r="N401" i="5"/>
  <c r="M401" i="5"/>
  <c r="L401" i="5"/>
  <c r="K401" i="5"/>
  <c r="J401" i="5"/>
  <c r="V399" i="5"/>
  <c r="U399" i="5"/>
  <c r="T399" i="5"/>
  <c r="S399" i="5"/>
  <c r="R399" i="5"/>
  <c r="Q399" i="5"/>
  <c r="P399" i="5"/>
  <c r="O399" i="5"/>
  <c r="N399" i="5"/>
  <c r="M399" i="5"/>
  <c r="L399" i="5"/>
  <c r="K399" i="5"/>
  <c r="J399" i="5"/>
  <c r="I399" i="5"/>
  <c r="V381" i="5"/>
  <c r="U381" i="5"/>
  <c r="T381" i="5"/>
  <c r="S381" i="5"/>
  <c r="R381" i="5"/>
  <c r="Q381" i="5"/>
  <c r="P381" i="5"/>
  <c r="O381" i="5"/>
  <c r="N381" i="5"/>
  <c r="M381" i="5"/>
  <c r="L381" i="5"/>
  <c r="K381" i="5"/>
  <c r="J381" i="5"/>
  <c r="I381" i="5"/>
  <c r="V375" i="5"/>
  <c r="P375" i="5"/>
  <c r="I375" i="5"/>
  <c r="U356" i="5"/>
  <c r="T356" i="5"/>
  <c r="S356" i="5"/>
  <c r="R356" i="5"/>
  <c r="Q356" i="5"/>
  <c r="P356" i="5"/>
  <c r="O356" i="5"/>
  <c r="N356" i="5"/>
  <c r="M356" i="5"/>
  <c r="L356" i="5"/>
  <c r="K356" i="5"/>
  <c r="J356" i="5"/>
  <c r="U310" i="5"/>
  <c r="T310" i="5"/>
  <c r="S310" i="5"/>
  <c r="R310" i="5"/>
  <c r="Q310" i="5"/>
  <c r="P310" i="5"/>
  <c r="O310" i="5"/>
  <c r="N310" i="5"/>
  <c r="M310" i="5"/>
  <c r="L310" i="5"/>
  <c r="K310" i="5"/>
  <c r="J310" i="5"/>
  <c r="U264" i="5"/>
  <c r="U375" i="5" s="1"/>
  <c r="T264" i="5"/>
  <c r="T375" i="5" s="1"/>
  <c r="S264" i="5"/>
  <c r="S375" i="5" s="1"/>
  <c r="R264" i="5"/>
  <c r="R375" i="5" s="1"/>
  <c r="Q264" i="5"/>
  <c r="Q375" i="5" s="1"/>
  <c r="P264" i="5"/>
  <c r="O264" i="5"/>
  <c r="O375" i="5" s="1"/>
  <c r="N264" i="5"/>
  <c r="N375" i="5" s="1"/>
  <c r="M264" i="5"/>
  <c r="M375" i="5" s="1"/>
  <c r="L264" i="5"/>
  <c r="L375" i="5" s="1"/>
  <c r="K264" i="5"/>
  <c r="K375" i="5" s="1"/>
  <c r="J264" i="5"/>
  <c r="J375" i="5" s="1"/>
  <c r="V236" i="5"/>
  <c r="R236" i="5"/>
  <c r="J236" i="5"/>
  <c r="I236" i="5"/>
  <c r="U219" i="5"/>
  <c r="T219" i="5"/>
  <c r="T236" i="5" s="1"/>
  <c r="S219" i="5"/>
  <c r="R219" i="5"/>
  <c r="Q219" i="5"/>
  <c r="Q236" i="5" s="1"/>
  <c r="P219" i="5"/>
  <c r="O219" i="5"/>
  <c r="N219" i="5"/>
  <c r="M219" i="5"/>
  <c r="L219" i="5"/>
  <c r="L236" i="5" s="1"/>
  <c r="K219" i="5"/>
  <c r="J219" i="5"/>
  <c r="U173" i="5"/>
  <c r="U236" i="5" s="1"/>
  <c r="T173" i="5"/>
  <c r="S173" i="5"/>
  <c r="S236" i="5" s="1"/>
  <c r="R173" i="5"/>
  <c r="Q173" i="5"/>
  <c r="P173" i="5"/>
  <c r="P236" i="5" s="1"/>
  <c r="O173" i="5"/>
  <c r="O236" i="5" s="1"/>
  <c r="N173" i="5"/>
  <c r="N236" i="5" s="1"/>
  <c r="M173" i="5"/>
  <c r="M236" i="5" s="1"/>
  <c r="L173" i="5"/>
  <c r="K173" i="5"/>
  <c r="K236" i="5" s="1"/>
  <c r="J173" i="5"/>
  <c r="V132" i="5"/>
  <c r="U132" i="5"/>
  <c r="T132" i="5"/>
  <c r="S132" i="5"/>
  <c r="R132" i="5"/>
  <c r="Q132" i="5"/>
  <c r="P132" i="5"/>
  <c r="O132" i="5"/>
  <c r="N132" i="5"/>
  <c r="M132" i="5"/>
  <c r="L132" i="5"/>
  <c r="K132" i="5"/>
  <c r="J132" i="5"/>
  <c r="I132" i="5"/>
  <c r="U128" i="5"/>
  <c r="T128" i="5"/>
  <c r="S128" i="5"/>
  <c r="R128" i="5"/>
  <c r="Q128" i="5"/>
  <c r="P128" i="5"/>
  <c r="O128" i="5"/>
  <c r="N128" i="5"/>
  <c r="M128" i="5"/>
  <c r="L128" i="5"/>
  <c r="K128" i="5"/>
  <c r="J128" i="5"/>
  <c r="V124" i="5"/>
  <c r="U124" i="5"/>
  <c r="T124" i="5"/>
  <c r="S124" i="5"/>
  <c r="R124" i="5"/>
  <c r="Q124" i="5"/>
  <c r="P124" i="5"/>
  <c r="O124" i="5"/>
  <c r="N124" i="5"/>
  <c r="M124" i="5"/>
  <c r="L124" i="5"/>
  <c r="K124" i="5"/>
  <c r="J124" i="5"/>
  <c r="I124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U83" i="5"/>
  <c r="T83" i="5"/>
  <c r="S83" i="5"/>
  <c r="R83" i="5"/>
  <c r="Q83" i="5"/>
  <c r="P83" i="5"/>
  <c r="O83" i="5"/>
  <c r="N83" i="5"/>
  <c r="M83" i="5"/>
  <c r="L83" i="5"/>
  <c r="K83" i="5"/>
  <c r="J83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D70" i="5"/>
  <c r="T66" i="5"/>
  <c r="Q66" i="5"/>
  <c r="O66" i="5"/>
  <c r="N66" i="5"/>
  <c r="L66" i="5"/>
  <c r="I66" i="5"/>
  <c r="V51" i="5"/>
  <c r="U51" i="5"/>
  <c r="U66" i="5" s="1"/>
  <c r="T51" i="5"/>
  <c r="S51" i="5"/>
  <c r="S66" i="5" s="1"/>
  <c r="R51" i="5"/>
  <c r="R66" i="5" s="1"/>
  <c r="Q51" i="5"/>
  <c r="P51" i="5"/>
  <c r="P66" i="5" s="1"/>
  <c r="O51" i="5"/>
  <c r="N51" i="5"/>
  <c r="M51" i="5"/>
  <c r="M66" i="5" s="1"/>
  <c r="L51" i="5"/>
  <c r="K51" i="5"/>
  <c r="K66" i="5" s="1"/>
  <c r="J51" i="5"/>
  <c r="J66" i="5" s="1"/>
  <c r="I51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U41" i="5"/>
  <c r="T41" i="5"/>
  <c r="S41" i="5"/>
  <c r="R41" i="5"/>
  <c r="Q41" i="5"/>
  <c r="P41" i="5"/>
  <c r="O41" i="5"/>
  <c r="N41" i="5"/>
  <c r="M41" i="5"/>
  <c r="L41" i="5"/>
  <c r="K41" i="5"/>
  <c r="J4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D11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U3" i="5"/>
  <c r="T3" i="5"/>
  <c r="S3" i="5"/>
  <c r="R3" i="5"/>
  <c r="Q3" i="5"/>
  <c r="P3" i="5"/>
  <c r="O3" i="5"/>
  <c r="N3" i="5"/>
  <c r="M3" i="5"/>
  <c r="L3" i="5"/>
  <c r="K3" i="5"/>
  <c r="J3" i="5"/>
  <c r="D365" i="3"/>
  <c r="V362" i="3"/>
  <c r="V356" i="3"/>
  <c r="V355" i="3"/>
  <c r="U355" i="3"/>
  <c r="T355" i="3"/>
  <c r="S355" i="3"/>
  <c r="R355" i="3"/>
  <c r="Q355" i="3"/>
  <c r="P355" i="3"/>
  <c r="O355" i="3"/>
  <c r="N355" i="3"/>
  <c r="M355" i="3"/>
  <c r="L355" i="3"/>
  <c r="K355" i="3"/>
  <c r="J355" i="3"/>
  <c r="I355" i="3"/>
  <c r="V349" i="3"/>
  <c r="U349" i="3"/>
  <c r="T349" i="3"/>
  <c r="S349" i="3"/>
  <c r="R349" i="3"/>
  <c r="Q349" i="3"/>
  <c r="P349" i="3"/>
  <c r="O349" i="3"/>
  <c r="N349" i="3"/>
  <c r="M349" i="3"/>
  <c r="L349" i="3"/>
  <c r="K349" i="3"/>
  <c r="J349" i="3"/>
  <c r="I349" i="3"/>
  <c r="V340" i="3"/>
  <c r="U340" i="3"/>
  <c r="T340" i="3"/>
  <c r="S340" i="3"/>
  <c r="R340" i="3"/>
  <c r="Q340" i="3"/>
  <c r="P340" i="3"/>
  <c r="O340" i="3"/>
  <c r="N340" i="3"/>
  <c r="M340" i="3"/>
  <c r="L340" i="3"/>
  <c r="K340" i="3"/>
  <c r="J340" i="3"/>
  <c r="I340" i="3"/>
  <c r="U336" i="3"/>
  <c r="T336" i="3"/>
  <c r="S336" i="3"/>
  <c r="R336" i="3"/>
  <c r="Q336" i="3"/>
  <c r="P336" i="3"/>
  <c r="O336" i="3"/>
  <c r="N336" i="3"/>
  <c r="M336" i="3"/>
  <c r="L336" i="3"/>
  <c r="K336" i="3"/>
  <c r="J336" i="3"/>
  <c r="V327" i="3"/>
  <c r="U327" i="3"/>
  <c r="T327" i="3"/>
  <c r="S327" i="3"/>
  <c r="R327" i="3"/>
  <c r="Q327" i="3"/>
  <c r="P327" i="3"/>
  <c r="O327" i="3"/>
  <c r="N327" i="3"/>
  <c r="M327" i="3"/>
  <c r="L327" i="3"/>
  <c r="K327" i="3"/>
  <c r="J327" i="3"/>
  <c r="I327" i="3"/>
  <c r="V322" i="3"/>
  <c r="U322" i="3"/>
  <c r="T322" i="3"/>
  <c r="S322" i="3"/>
  <c r="R322" i="3"/>
  <c r="Q322" i="3"/>
  <c r="P322" i="3"/>
  <c r="O322" i="3"/>
  <c r="N322" i="3"/>
  <c r="M322" i="3"/>
  <c r="L322" i="3"/>
  <c r="K322" i="3"/>
  <c r="J322" i="3"/>
  <c r="I322" i="3"/>
  <c r="V315" i="3"/>
  <c r="U315" i="3"/>
  <c r="T315" i="3"/>
  <c r="S315" i="3"/>
  <c r="R315" i="3"/>
  <c r="Q315" i="3"/>
  <c r="P315" i="3"/>
  <c r="O315" i="3"/>
  <c r="N315" i="3"/>
  <c r="M315" i="3"/>
  <c r="L315" i="3"/>
  <c r="K315" i="3"/>
  <c r="J315" i="3"/>
  <c r="I315" i="3"/>
  <c r="U302" i="3"/>
  <c r="T302" i="3"/>
  <c r="S302" i="3"/>
  <c r="R302" i="3"/>
  <c r="Q302" i="3"/>
  <c r="P302" i="3"/>
  <c r="O302" i="3"/>
  <c r="N302" i="3"/>
  <c r="M302" i="3"/>
  <c r="L302" i="3"/>
  <c r="K302" i="3"/>
  <c r="J302" i="3"/>
  <c r="V299" i="3"/>
  <c r="U299" i="3"/>
  <c r="T299" i="3"/>
  <c r="S299" i="3"/>
  <c r="R299" i="3"/>
  <c r="Q299" i="3"/>
  <c r="P299" i="3"/>
  <c r="O299" i="3"/>
  <c r="N299" i="3"/>
  <c r="M299" i="3"/>
  <c r="L299" i="3"/>
  <c r="K299" i="3"/>
  <c r="J299" i="3"/>
  <c r="I299" i="3"/>
  <c r="V292" i="3"/>
  <c r="U292" i="3"/>
  <c r="T292" i="3"/>
  <c r="S292" i="3"/>
  <c r="R292" i="3"/>
  <c r="Q292" i="3"/>
  <c r="P292" i="3"/>
  <c r="O292" i="3"/>
  <c r="N292" i="3"/>
  <c r="M292" i="3"/>
  <c r="L292" i="3"/>
  <c r="K292" i="3"/>
  <c r="J292" i="3"/>
  <c r="I292" i="3"/>
  <c r="V286" i="3"/>
  <c r="U286" i="3"/>
  <c r="T286" i="3"/>
  <c r="S286" i="3"/>
  <c r="R286" i="3"/>
  <c r="Q286" i="3"/>
  <c r="P286" i="3"/>
  <c r="O286" i="3"/>
  <c r="N286" i="3"/>
  <c r="M286" i="3"/>
  <c r="L286" i="3"/>
  <c r="K286" i="3"/>
  <c r="J286" i="3"/>
  <c r="I286" i="3"/>
  <c r="V281" i="3"/>
  <c r="U281" i="3"/>
  <c r="T281" i="3"/>
  <c r="S281" i="3"/>
  <c r="R281" i="3"/>
  <c r="Q281" i="3"/>
  <c r="P281" i="3"/>
  <c r="O281" i="3"/>
  <c r="N281" i="3"/>
  <c r="M281" i="3"/>
  <c r="L281" i="3"/>
  <c r="K281" i="3"/>
  <c r="J281" i="3"/>
  <c r="I281" i="3"/>
  <c r="V276" i="3"/>
  <c r="U276" i="3"/>
  <c r="T276" i="3"/>
  <c r="S276" i="3"/>
  <c r="R276" i="3"/>
  <c r="Q276" i="3"/>
  <c r="P276" i="3"/>
  <c r="O276" i="3"/>
  <c r="N276" i="3"/>
  <c r="M276" i="3"/>
  <c r="L276" i="3"/>
  <c r="K276" i="3"/>
  <c r="J276" i="3"/>
  <c r="I276" i="3"/>
  <c r="U269" i="3"/>
  <c r="T269" i="3"/>
  <c r="S269" i="3"/>
  <c r="R269" i="3"/>
  <c r="Q269" i="3"/>
  <c r="P269" i="3"/>
  <c r="O269" i="3"/>
  <c r="N269" i="3"/>
  <c r="M269" i="3"/>
  <c r="L269" i="3"/>
  <c r="K269" i="3"/>
  <c r="J269" i="3"/>
  <c r="V266" i="3"/>
  <c r="U266" i="3"/>
  <c r="T266" i="3"/>
  <c r="S266" i="3"/>
  <c r="R266" i="3"/>
  <c r="Q266" i="3"/>
  <c r="P266" i="3"/>
  <c r="O266" i="3"/>
  <c r="N266" i="3"/>
  <c r="M266" i="3"/>
  <c r="L266" i="3"/>
  <c r="K266" i="3"/>
  <c r="J266" i="3"/>
  <c r="I266" i="3"/>
  <c r="V262" i="3"/>
  <c r="U262" i="3"/>
  <c r="T262" i="3"/>
  <c r="S262" i="3"/>
  <c r="R262" i="3"/>
  <c r="Q262" i="3"/>
  <c r="P262" i="3"/>
  <c r="O262" i="3"/>
  <c r="N262" i="3"/>
  <c r="M262" i="3"/>
  <c r="L262" i="3"/>
  <c r="K262" i="3"/>
  <c r="J262" i="3"/>
  <c r="I262" i="3"/>
  <c r="V257" i="3"/>
  <c r="U257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V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V249" i="3"/>
  <c r="U249" i="3"/>
  <c r="T249" i="3"/>
  <c r="S249" i="3"/>
  <c r="R249" i="3"/>
  <c r="Q249" i="3"/>
  <c r="P249" i="3"/>
  <c r="O249" i="3"/>
  <c r="N249" i="3"/>
  <c r="M249" i="3"/>
  <c r="L249" i="3"/>
  <c r="K249" i="3"/>
  <c r="J249" i="3"/>
  <c r="I249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U236" i="3"/>
  <c r="T236" i="3"/>
  <c r="S236" i="3"/>
  <c r="R236" i="3"/>
  <c r="Q236" i="3"/>
  <c r="P236" i="3"/>
  <c r="O236" i="3"/>
  <c r="N236" i="3"/>
  <c r="M236" i="3"/>
  <c r="L236" i="3"/>
  <c r="K236" i="3"/>
  <c r="J236" i="3"/>
  <c r="V234" i="3"/>
  <c r="U234" i="3"/>
  <c r="T234" i="3"/>
  <c r="S234" i="3"/>
  <c r="R234" i="3"/>
  <c r="Q234" i="3"/>
  <c r="P234" i="3"/>
  <c r="O234" i="3"/>
  <c r="N234" i="3"/>
  <c r="M234" i="3"/>
  <c r="L234" i="3"/>
  <c r="K234" i="3"/>
  <c r="J234" i="3"/>
  <c r="I234" i="3"/>
  <c r="V228" i="3"/>
  <c r="U228" i="3"/>
  <c r="T228" i="3"/>
  <c r="S228" i="3"/>
  <c r="R228" i="3"/>
  <c r="Q228" i="3"/>
  <c r="P228" i="3"/>
  <c r="O228" i="3"/>
  <c r="N228" i="3"/>
  <c r="M228" i="3"/>
  <c r="L228" i="3"/>
  <c r="K228" i="3"/>
  <c r="J228" i="3"/>
  <c r="I228" i="3"/>
  <c r="V224" i="3"/>
  <c r="U224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U203" i="3"/>
  <c r="T203" i="3"/>
  <c r="S203" i="3"/>
  <c r="R203" i="3"/>
  <c r="Q203" i="3"/>
  <c r="P203" i="3"/>
  <c r="O203" i="3"/>
  <c r="N203" i="3"/>
  <c r="M203" i="3"/>
  <c r="L203" i="3"/>
  <c r="K203" i="3"/>
  <c r="J203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V193" i="3"/>
  <c r="U193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V186" i="3"/>
  <c r="U186" i="3"/>
  <c r="T186" i="3"/>
  <c r="S186" i="3"/>
  <c r="R186" i="3"/>
  <c r="Q186" i="3"/>
  <c r="P186" i="3"/>
  <c r="O186" i="3"/>
  <c r="N186" i="3"/>
  <c r="M186" i="3"/>
  <c r="L186" i="3"/>
  <c r="K186" i="3"/>
  <c r="J186" i="3"/>
  <c r="I186" i="3"/>
  <c r="V182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V177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U68" i="3"/>
  <c r="T68" i="3"/>
  <c r="S68" i="3"/>
  <c r="R68" i="3"/>
  <c r="Q68" i="3"/>
  <c r="P68" i="3"/>
  <c r="O68" i="3"/>
  <c r="N68" i="3"/>
  <c r="M68" i="3"/>
  <c r="L68" i="3"/>
  <c r="K68" i="3"/>
  <c r="J68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U34" i="3"/>
  <c r="T34" i="3"/>
  <c r="S34" i="3"/>
  <c r="R34" i="3"/>
  <c r="Q34" i="3"/>
  <c r="P34" i="3"/>
  <c r="O34" i="3"/>
  <c r="N34" i="3"/>
  <c r="M34" i="3"/>
  <c r="L34" i="3"/>
  <c r="K34" i="3"/>
  <c r="J34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U2" i="3"/>
  <c r="T2" i="3"/>
  <c r="S2" i="3"/>
  <c r="R2" i="3"/>
  <c r="Q2" i="3"/>
  <c r="P2" i="3"/>
  <c r="O2" i="3"/>
  <c r="N2" i="3"/>
  <c r="M2" i="3"/>
  <c r="L2" i="3"/>
  <c r="K2" i="3"/>
  <c r="J2" i="3"/>
  <c r="V66" i="5" l="1"/>
  <c r="S1224" i="5"/>
  <c r="S1230" i="5" s="1"/>
  <c r="O1224" i="5"/>
  <c r="O1230" i="5" s="1"/>
  <c r="N1224" i="5"/>
  <c r="N1230" i="5" s="1"/>
  <c r="P1224" i="5"/>
  <c r="P1230" i="5" s="1"/>
  <c r="D1233" i="5"/>
  <c r="J1224" i="5"/>
  <c r="J1230" i="5" s="1"/>
  <c r="Q1224" i="5"/>
  <c r="Q1230" i="5" s="1"/>
  <c r="K1224" i="5"/>
  <c r="K1230" i="5" s="1"/>
  <c r="R1224" i="5"/>
  <c r="R1230" i="5" s="1"/>
  <c r="V57" i="4"/>
  <c r="L1224" i="5"/>
  <c r="L1230" i="5" s="1"/>
  <c r="V1230" i="5" s="1"/>
  <c r="T1224" i="5"/>
  <c r="T1230" i="5" s="1"/>
  <c r="M1224" i="5"/>
  <c r="M1230" i="5" s="1"/>
  <c r="U1224" i="5"/>
  <c r="U1230" i="5" s="1"/>
  <c r="AD34" i="8"/>
  <c r="W51" i="8"/>
  <c r="G7" i="19"/>
  <c r="H7" i="19"/>
  <c r="B17" i="19"/>
  <c r="B26" i="19"/>
  <c r="I23" i="11"/>
  <c r="J23" i="11" s="1"/>
  <c r="W14" i="22"/>
  <c r="X14" i="22" s="1"/>
  <c r="Y14" i="22" s="1"/>
  <c r="Z14" i="22" s="1"/>
  <c r="AA14" i="22" s="1"/>
  <c r="AB14" i="22" s="1"/>
  <c r="AC14" i="22" s="1"/>
  <c r="AD14" i="22" s="1"/>
  <c r="AE14" i="22" s="1"/>
  <c r="D16" i="19"/>
  <c r="L16" i="19"/>
  <c r="D25" i="19"/>
  <c r="L25" i="19"/>
  <c r="E15" i="11"/>
  <c r="J15" i="11" s="1"/>
  <c r="AD17" i="8"/>
  <c r="J7" i="19"/>
  <c r="B7" i="19"/>
  <c r="B8" i="19" s="1"/>
  <c r="K7" i="19"/>
  <c r="F16" i="19"/>
  <c r="F25" i="19"/>
  <c r="I7" i="11"/>
  <c r="J7" i="11" s="1"/>
  <c r="Y33" i="8"/>
  <c r="J34" i="8"/>
  <c r="R34" i="8"/>
  <c r="G16" i="19"/>
  <c r="E17" i="19" s="1"/>
  <c r="G25" i="19"/>
  <c r="E26" i="19" s="1"/>
  <c r="X1187" i="5"/>
  <c r="W12" i="22"/>
  <c r="X12" i="22" s="1"/>
  <c r="Y12" i="22" s="1"/>
  <c r="Z12" i="22" s="1"/>
  <c r="AA12" i="22" s="1"/>
  <c r="AB12" i="22" s="1"/>
  <c r="AC12" i="22" s="1"/>
  <c r="AD12" i="22" s="1"/>
  <c r="AE12" i="22" s="1"/>
  <c r="H8" i="19"/>
  <c r="K8" i="19"/>
  <c r="Y17" i="8"/>
  <c r="Z17" i="8"/>
  <c r="Z34" i="8"/>
  <c r="Y34" i="8"/>
  <c r="Z51" i="8"/>
  <c r="Y51" i="8"/>
  <c r="K17" i="19"/>
  <c r="K26" i="19"/>
  <c r="E8" i="19"/>
  <c r="H17" i="19"/>
  <c r="H26" i="19"/>
  <c r="W9" i="22"/>
  <c r="W10" i="22" s="1"/>
  <c r="X10" i="22" s="1"/>
  <c r="Y10" i="22" s="1"/>
  <c r="Z10" i="22" s="1"/>
  <c r="AA10" i="22" s="1"/>
  <c r="AB10" i="22" s="1"/>
  <c r="AC10" i="22" s="1"/>
  <c r="AD10" i="22" s="1"/>
  <c r="AE10" i="22" s="1"/>
</calcChain>
</file>

<file path=xl/sharedStrings.xml><?xml version="1.0" encoding="utf-8"?>
<sst xmlns="http://schemas.openxmlformats.org/spreadsheetml/2006/main" count="6781" uniqueCount="1355">
  <si>
    <t>Alternate French</t>
  </si>
  <si>
    <t>Francophone</t>
  </si>
  <si>
    <t>French as Second Language</t>
  </si>
  <si>
    <t>Program</t>
  </si>
  <si>
    <t>EC</t>
  </si>
  <si>
    <t>Total</t>
  </si>
  <si>
    <t>Red Deer CRD No. 39</t>
  </si>
  <si>
    <t>Public</t>
  </si>
  <si>
    <t>Mother Teresa</t>
  </si>
  <si>
    <t>Our Lady of the Rosary School</t>
  </si>
  <si>
    <t>Ecole Secondaire Notre Dame</t>
  </si>
  <si>
    <t>Ecole Camille J Lerouge School</t>
  </si>
  <si>
    <t>St. Thomas Aquinas RCSRD No 38</t>
  </si>
  <si>
    <t>Academie Saint-Andre Academy</t>
  </si>
  <si>
    <t>École Mother d'Youville School</t>
  </si>
  <si>
    <t>Notre Dame School</t>
  </si>
  <si>
    <t>Holy Family CRD No. 37</t>
  </si>
  <si>
    <t>Good Shepherd School</t>
  </si>
  <si>
    <t>Glenmary School</t>
  </si>
  <si>
    <t>Elk Island CSRD # 41</t>
  </si>
  <si>
    <t>Our Lady of Perpetual Help Cat</t>
  </si>
  <si>
    <t>Ecole Pere Kenneth Kearns</t>
  </si>
  <si>
    <t>Archbishop Jordan Catholic HS</t>
  </si>
  <si>
    <t>Living Waters CRD No. 42</t>
  </si>
  <si>
    <t>École St. Joseph School</t>
  </si>
  <si>
    <t>École St. Mary School</t>
  </si>
  <si>
    <t>Chinook's Edge SD No. 73</t>
  </si>
  <si>
    <t>École Fox Run School</t>
  </si>
  <si>
    <t>École Innisfail Middle School</t>
  </si>
  <si>
    <t>École John Wilson School</t>
  </si>
  <si>
    <t>École H.J. Cody High School</t>
  </si>
  <si>
    <t>École Steffie Woima School</t>
  </si>
  <si>
    <t>Olds Junior Senior High School</t>
  </si>
  <si>
    <t>École Olds Elementary School</t>
  </si>
  <si>
    <t>École Deer Meadow School</t>
  </si>
  <si>
    <t>Wolf Creek SD No. 72</t>
  </si>
  <si>
    <t>Ecole Secondaire Lacombe</t>
  </si>
  <si>
    <t>Ecole Lacombe Junior High Scho</t>
  </si>
  <si>
    <t>Ecole James S. McCormick Schoo</t>
  </si>
  <si>
    <t>Ecole Lacombe Upper Elementary</t>
  </si>
  <si>
    <t>Edmonton CSS District No. 7</t>
  </si>
  <si>
    <t>Monsignor William Irwin Elem.</t>
  </si>
  <si>
    <t>St. John XXIII School</t>
  </si>
  <si>
    <t>Father Leo Green</t>
  </si>
  <si>
    <t>St. Angela</t>
  </si>
  <si>
    <t>St. Stanislaus</t>
  </si>
  <si>
    <t>Bishop Savaryn</t>
  </si>
  <si>
    <t>Our Lady of The Prairies</t>
  </si>
  <si>
    <t>Grandin</t>
  </si>
  <si>
    <t>Holy Cross</t>
  </si>
  <si>
    <t>St. Cecilia</t>
  </si>
  <si>
    <t>Frere Antoine</t>
  </si>
  <si>
    <t>Archbishop MacDonald</t>
  </si>
  <si>
    <t>J H Picard</t>
  </si>
  <si>
    <t>Peace River School Div No. 10</t>
  </si>
  <si>
    <t>Peace River High School</t>
  </si>
  <si>
    <t>T A Norris Middle School</t>
  </si>
  <si>
    <t>Springfield Elementary School</t>
  </si>
  <si>
    <t>Grande Yellowhead Public Schoo</t>
  </si>
  <si>
    <t>Parkland Composite High School</t>
  </si>
  <si>
    <t>Ecole Pine Grove School</t>
  </si>
  <si>
    <t>Harry Collinge High School</t>
  </si>
  <si>
    <t>Ecole Mountain View School</t>
  </si>
  <si>
    <t>Westhaven Elementary School</t>
  </si>
  <si>
    <t>Jasper Jr./Sr. High School</t>
  </si>
  <si>
    <t>Jasper Elementary School</t>
  </si>
  <si>
    <t>Sturgeon School Div No. 24</t>
  </si>
  <si>
    <t>Morinville Public School</t>
  </si>
  <si>
    <t>Pembina Hills Reg Div No. 7</t>
  </si>
  <si>
    <t>Barrhead Elementary School</t>
  </si>
  <si>
    <t>Richard F Staples Secndry Sch.</t>
  </si>
  <si>
    <t>Westlock Elementary School</t>
  </si>
  <si>
    <t>Foothills School Div No. 38</t>
  </si>
  <si>
    <t>Percy Pegler Elementary School</t>
  </si>
  <si>
    <t>Senator Riley School</t>
  </si>
  <si>
    <t>Okotoks Junior High School</t>
  </si>
  <si>
    <t>Right Honorable Joe Clark Sch</t>
  </si>
  <si>
    <t>Foothills Composite High Sch</t>
  </si>
  <si>
    <t>Ecole Secondaire Highwood High</t>
  </si>
  <si>
    <t>Rocky View School Div No. 41</t>
  </si>
  <si>
    <t>East Lake School</t>
  </si>
  <si>
    <t>George McDougall High School</t>
  </si>
  <si>
    <t>Ecole Airdrie Middle School</t>
  </si>
  <si>
    <t>Ecole Edwards Elementary</t>
  </si>
  <si>
    <t>Cochrane High School</t>
  </si>
  <si>
    <t>Springbank Middle School</t>
  </si>
  <si>
    <t>Elbow Valley Elementary School</t>
  </si>
  <si>
    <t>Manachaban Middle School</t>
  </si>
  <si>
    <t>Springbank Community High Sch</t>
  </si>
  <si>
    <t>Elizabeth Barrett Elem School</t>
  </si>
  <si>
    <t>Glenbow Elementary School</t>
  </si>
  <si>
    <t>A. E. Bowers Elem. Sch.</t>
  </si>
  <si>
    <t>High Prairie School Div No. 48</t>
  </si>
  <si>
    <t>Georges P Vanier School</t>
  </si>
  <si>
    <t>Routhier School</t>
  </si>
  <si>
    <t>Northern Lights Sch Div No. 69</t>
  </si>
  <si>
    <t>Art Smith Aviation Academy</t>
  </si>
  <si>
    <t>Wild Rose School Div No. 66</t>
  </si>
  <si>
    <t>West Central High School</t>
  </si>
  <si>
    <t>Ecole Rocky Elementary School</t>
  </si>
  <si>
    <t>Pioneer School</t>
  </si>
  <si>
    <t>Wetaskiwin Regional Div No. 11</t>
  </si>
  <si>
    <t>Ecole Queen Elizabeth School</t>
  </si>
  <si>
    <t>Aspen View Sch Div No. 78</t>
  </si>
  <si>
    <t>Edwin Parr Composite Comm. Sch</t>
  </si>
  <si>
    <t>Landing Trail Intermediate Sch</t>
  </si>
  <si>
    <t>Whispering Hills Primary Sch</t>
  </si>
  <si>
    <t>Golden Hills School Division</t>
  </si>
  <si>
    <t>Brentwood Elementary School</t>
  </si>
  <si>
    <t>St. Paul Education RD No. 1</t>
  </si>
  <si>
    <t>Ecole Mallaig Community School</t>
  </si>
  <si>
    <t>Racette Jr High School</t>
  </si>
  <si>
    <t>Ecole Elementaire St. Paul</t>
  </si>
  <si>
    <t>Elk Island Pub Schs Reg Div 14</t>
  </si>
  <si>
    <t>Ecole Parc Elementaire</t>
  </si>
  <si>
    <t>Ardrossan Jr Sr High School</t>
  </si>
  <si>
    <t>Ecole Ardrossan Elementary Sch</t>
  </si>
  <si>
    <t>Sherwood Heights Jr High Sch</t>
  </si>
  <si>
    <t>Ecole Campbelltown School</t>
  </si>
  <si>
    <t>Black Gold Regional Div No. 18</t>
  </si>
  <si>
    <t>Ecole Dansereau Meadows School</t>
  </si>
  <si>
    <t>École Champs Vallée School</t>
  </si>
  <si>
    <t>Ecole Bellevue School</t>
  </si>
  <si>
    <t>Ecole J E Lapointe School</t>
  </si>
  <si>
    <t>Ecole Corinthia Park Sch.</t>
  </si>
  <si>
    <t>Leduc Composite High School</t>
  </si>
  <si>
    <t>Ecole Leduc Junior High School</t>
  </si>
  <si>
    <t>Ecole Beau Meadow School</t>
  </si>
  <si>
    <t>Ecole Secondaire Beaumont HS</t>
  </si>
  <si>
    <t>École Leduc Estates School</t>
  </si>
  <si>
    <t>Ecole Coloniale Estates School</t>
  </si>
  <si>
    <t>Battle River Reg Div No. 31</t>
  </si>
  <si>
    <t>Sifton School</t>
  </si>
  <si>
    <t>Charlie Killam School</t>
  </si>
  <si>
    <t>Camrose Composite High School</t>
  </si>
  <si>
    <t>Parkland School Div No. 70</t>
  </si>
  <si>
    <t>Spruce Grove Comp High School</t>
  </si>
  <si>
    <t>Brookwood School</t>
  </si>
  <si>
    <t>Ecole Meridian Heights School</t>
  </si>
  <si>
    <t>Ecole Broxton Park School</t>
  </si>
  <si>
    <t>Edmonton School District No. 7</t>
  </si>
  <si>
    <t>Ross Sheppard School</t>
  </si>
  <si>
    <t>Harry Ainlay School</t>
  </si>
  <si>
    <t>Greenfield School</t>
  </si>
  <si>
    <t>Lendrum School</t>
  </si>
  <si>
    <t>J A Fife School</t>
  </si>
  <si>
    <t>Delwood School</t>
  </si>
  <si>
    <t>Richard Secord School</t>
  </si>
  <si>
    <t>Rio Terrace Elementary School</t>
  </si>
  <si>
    <t>Brander Gardens School</t>
  </si>
  <si>
    <t>Dunluce School</t>
  </si>
  <si>
    <t>Greenview School</t>
  </si>
  <si>
    <t>Holyrood School</t>
  </si>
  <si>
    <t>Laurier Heights School</t>
  </si>
  <si>
    <t>McKernan School</t>
  </si>
  <si>
    <t>Kenilworth School</t>
  </si>
  <si>
    <t>Avalon Junior School</t>
  </si>
  <si>
    <t>Dickinsfield School</t>
  </si>
  <si>
    <t>Calgary School District No. 19</t>
  </si>
  <si>
    <t>Hidden Valley School</t>
  </si>
  <si>
    <t>Valley Creek School</t>
  </si>
  <si>
    <t>Westgate School</t>
  </si>
  <si>
    <t>William Reid School</t>
  </si>
  <si>
    <t>Banff Trail School</t>
  </si>
  <si>
    <t>Mayland Heights School</t>
  </si>
  <si>
    <t>Varsity Acres School</t>
  </si>
  <si>
    <t>Sundance School</t>
  </si>
  <si>
    <t>Janet Johnstone School</t>
  </si>
  <si>
    <t>Chinook Park School</t>
  </si>
  <si>
    <t>Sam Livingston School</t>
  </si>
  <si>
    <t>King George School</t>
  </si>
  <si>
    <t>Branton School</t>
  </si>
  <si>
    <t>Bob Edwards School</t>
  </si>
  <si>
    <t>Elboya School</t>
  </si>
  <si>
    <t>Woodman School</t>
  </si>
  <si>
    <t>Georges P. Vanier School</t>
  </si>
  <si>
    <t>David Thompson School</t>
  </si>
  <si>
    <t>Bishop Pinkham School</t>
  </si>
  <si>
    <t>Western Canada High School</t>
  </si>
  <si>
    <t>William Aberhart High School</t>
  </si>
  <si>
    <t>Dr. E. P. Scarlett High School</t>
  </si>
  <si>
    <t>Lester B. Pearson High School</t>
  </si>
  <si>
    <t>Lethbridge School Dist No. 51</t>
  </si>
  <si>
    <t>Ecole Agnes Davidson School</t>
  </si>
  <si>
    <t>Gilbert Paterson Middle Schoo</t>
  </si>
  <si>
    <t>Nicholas Sheran Community Sch</t>
  </si>
  <si>
    <t>Lethbridge Collegiate Inst</t>
  </si>
  <si>
    <t>Medicine Hat Sch Dist No. 76</t>
  </si>
  <si>
    <t>Connaught School</t>
  </si>
  <si>
    <t>Crescent Heights High School</t>
  </si>
  <si>
    <t>Canadian Rockies Reg Div 12</t>
  </si>
  <si>
    <t>Banff Elementary School</t>
  </si>
  <si>
    <t>Lawrence Grassi Middle School</t>
  </si>
  <si>
    <t>Elizabeth Rummel School</t>
  </si>
  <si>
    <t>Canmore Collegiate</t>
  </si>
  <si>
    <t>Red Deer School Dist No. 104</t>
  </si>
  <si>
    <t>Ecole Barrie Wilson Elementary</t>
  </si>
  <si>
    <t>Central Middle School</t>
  </si>
  <si>
    <t>Lindsay Thurber Comp High Sch</t>
  </si>
  <si>
    <t>Mountview School</t>
  </si>
  <si>
    <t>Oriole Park School</t>
  </si>
  <si>
    <t>Grande Prairie School District</t>
  </si>
  <si>
    <t>École Montrose School</t>
  </si>
  <si>
    <t>Charles Spencer High School</t>
  </si>
  <si>
    <t>Fort McMurray Public</t>
  </si>
  <si>
    <t>École McTavish Junior High Sch</t>
  </si>
  <si>
    <t>Ecole Dickinsfield School</t>
  </si>
  <si>
    <t>Westwood Community High School</t>
  </si>
  <si>
    <t>Calgary RCSSD No. 1</t>
  </si>
  <si>
    <t>St. Martin De Porres High Sch</t>
  </si>
  <si>
    <t>Our Lady Queen of Peace School</t>
  </si>
  <si>
    <t>Holy Name (Bilingual) School</t>
  </si>
  <si>
    <t>St. Cecilia (Bil) Elem School</t>
  </si>
  <si>
    <t>St. Gerard Bilingual School</t>
  </si>
  <si>
    <t>St. Luke Bilingual Elem School</t>
  </si>
  <si>
    <t>Ecole St. Pius X School</t>
  </si>
  <si>
    <t>St. Sylvester School</t>
  </si>
  <si>
    <t>St. Teresa of Calcutta School</t>
  </si>
  <si>
    <t>St. Matthew School</t>
  </si>
  <si>
    <t>St. Michael School</t>
  </si>
  <si>
    <t>St. Rose of Lima Jr. High</t>
  </si>
  <si>
    <t>Madeleine D' Houet Bil School</t>
  </si>
  <si>
    <t>Bishop Grandin High School</t>
  </si>
  <si>
    <t>St. Francis High School</t>
  </si>
  <si>
    <t>St. Mary's High School</t>
  </si>
  <si>
    <t>Bishop McNally High School</t>
  </si>
  <si>
    <t>Greater St. Albert CSSD No.734</t>
  </si>
  <si>
    <t>Notre Dame Elementary School</t>
  </si>
  <si>
    <t>Georges H Primeau School</t>
  </si>
  <si>
    <t>St. Albert Catholic High Sch</t>
  </si>
  <si>
    <t>Ecole Father Jan Community Sch</t>
  </si>
  <si>
    <t>Ecole Marguerite d'Youville</t>
  </si>
  <si>
    <t>Ecole Marie Poburan</t>
  </si>
  <si>
    <t>Morinville Community High Sch</t>
  </si>
  <si>
    <t>Lakeland RCSSD No. 150</t>
  </si>
  <si>
    <t>St. Dominic School</t>
  </si>
  <si>
    <t>Assumption Jr Sr High School</t>
  </si>
  <si>
    <t>Ecole Notre Dame High</t>
  </si>
  <si>
    <t>Ecole Dr Bernard Brosseau Sch</t>
  </si>
  <si>
    <t>Holy Cross Elementary School</t>
  </si>
  <si>
    <t>Grande Prairie RCSSD No. 28</t>
  </si>
  <si>
    <t>St. Joseph Catholic High Sch</t>
  </si>
  <si>
    <t>Ecole St. Gerard Catholic Sch.</t>
  </si>
  <si>
    <t>St. John Paul II Junior Senior</t>
  </si>
  <si>
    <t>Fort McMurray RCSSD No. 32</t>
  </si>
  <si>
    <t>Holy Trinity High School</t>
  </si>
  <si>
    <t>St. Paul's Elementary School</t>
  </si>
  <si>
    <t>Christ the Redeemer CSRD No. 3</t>
  </si>
  <si>
    <t>St. John Paul II Collegiate</t>
  </si>
  <si>
    <t>Holy Trinity Academy</t>
  </si>
  <si>
    <t>Holy Spirit Roman CSRD No. 4</t>
  </si>
  <si>
    <t>St. Michael's School</t>
  </si>
  <si>
    <t>Catholic Central High School</t>
  </si>
  <si>
    <t>Ecole St. Mary School</t>
  </si>
  <si>
    <t>St. Francis Junior High School</t>
  </si>
  <si>
    <t>Medicine Hat Roman Catholic Se</t>
  </si>
  <si>
    <t>Monsignor McCoy High School</t>
  </si>
  <si>
    <t>St. Mary's School</t>
  </si>
  <si>
    <t>St. Thomas Aquinas School</t>
  </si>
  <si>
    <t>Lloydminster RCSSD</t>
  </si>
  <si>
    <t>Holy Rosary High School</t>
  </si>
  <si>
    <t>St. Thomas Elementary School</t>
  </si>
  <si>
    <t>St. Albert Public SD No.5565</t>
  </si>
  <si>
    <t>Lois E. Hole Elementary School</t>
  </si>
  <si>
    <t>Leo Nickerson Elementary</t>
  </si>
  <si>
    <t>Paul Kane High School</t>
  </si>
  <si>
    <t>Sir George Simpson Jr High</t>
  </si>
  <si>
    <t>Muriel Martin Elem School</t>
  </si>
  <si>
    <t>West Island College</t>
  </si>
  <si>
    <t>Private</t>
  </si>
  <si>
    <t>Lycee Louis Pasteur Society</t>
  </si>
  <si>
    <t>Lycee Louis Pasteur</t>
  </si>
  <si>
    <t>Calgary French &amp; Int'l Sch Soc</t>
  </si>
  <si>
    <t>Calgary French &amp; Int'l School</t>
  </si>
  <si>
    <t>Southern Francophone Educ Reg.</t>
  </si>
  <si>
    <t>Ecole Les Cypres</t>
  </si>
  <si>
    <t>Ecole de La Source</t>
  </si>
  <si>
    <t>Ecole Notre-Dame des Monts</t>
  </si>
  <si>
    <t>Ecole Notre-Dame des Vallees</t>
  </si>
  <si>
    <t>Ecole Le Ruisseau</t>
  </si>
  <si>
    <t>Airdrie Francophone School</t>
  </si>
  <si>
    <t>Ecole Beausoleil</t>
  </si>
  <si>
    <t>Ecole Terre des Jeunes</t>
  </si>
  <si>
    <t>École La Mosaïque</t>
  </si>
  <si>
    <t>Notre-Dame de la Paix</t>
  </si>
  <si>
    <t>École du Nouveau-Monde</t>
  </si>
  <si>
    <t>Ecole La Verendrye</t>
  </si>
  <si>
    <t>Sainte Marguerite Bourgeoys</t>
  </si>
  <si>
    <t>Ecole de la Rose Sauvage</t>
  </si>
  <si>
    <t>Greater North Central Franc.</t>
  </si>
  <si>
    <t>Ecole Publique Gabrielle-Roy</t>
  </si>
  <si>
    <t>Ecole Saint-Christophe</t>
  </si>
  <si>
    <t>Ecole Desrochers</t>
  </si>
  <si>
    <t>École A la Découverte</t>
  </si>
  <si>
    <t>École Joseph-Moreau</t>
  </si>
  <si>
    <t>École Alexandre-Taché</t>
  </si>
  <si>
    <t>École Saint-Vital</t>
  </si>
  <si>
    <t>Ecole Boreal</t>
  </si>
  <si>
    <t>École des Fondateurs</t>
  </si>
  <si>
    <t>Ecole Sans-Frontieres</t>
  </si>
  <si>
    <t>École Claudette-et-Denis-Tardi</t>
  </si>
  <si>
    <t>École Michaëlle-Jean</t>
  </si>
  <si>
    <t>Ecole Citadelle</t>
  </si>
  <si>
    <t>Ecole La Mission</t>
  </si>
  <si>
    <t>Ecole La Prairie</t>
  </si>
  <si>
    <t>Ecole Pere-Lacombe</t>
  </si>
  <si>
    <t>Ecole Notre-Dame</t>
  </si>
  <si>
    <t>Ecole Ste-Jeanne-d'Arc</t>
  </si>
  <si>
    <t>Ecole Maurice-Lavallee</t>
  </si>
  <si>
    <t>Northwest Francophone</t>
  </si>
  <si>
    <t>Ecole Nouvelle Frontiere</t>
  </si>
  <si>
    <t>Ecole des Quatre-Vents</t>
  </si>
  <si>
    <t>Ecole Heritage</t>
  </si>
  <si>
    <t>East Central Francophone</t>
  </si>
  <si>
    <t>Centre francophone d'education</t>
  </si>
  <si>
    <t>École Sainte-Catherine</t>
  </si>
  <si>
    <t>Ecole Beausejour</t>
  </si>
  <si>
    <t>Ecole des Beaux-Lacs</t>
  </si>
  <si>
    <t>Ecole du Sommet</t>
  </si>
  <si>
    <t>Ecole Voyageur</t>
  </si>
  <si>
    <t>Suzuki Charter School Society</t>
  </si>
  <si>
    <t>Suzuki Charter School</t>
  </si>
  <si>
    <t>Webber Academy</t>
  </si>
  <si>
    <t>St. Francis of Assisi</t>
  </si>
  <si>
    <t>St. Marguerite Bourgeoys</t>
  </si>
  <si>
    <t>Father Henri Voisin</t>
  </si>
  <si>
    <t>St. Joseph High School</t>
  </si>
  <si>
    <t>St. Gregory The Great Catholic</t>
  </si>
  <si>
    <t>St. Matthews Catholic School</t>
  </si>
  <si>
    <t>Maryview School</t>
  </si>
  <si>
    <t>St. Martin De Porres School</t>
  </si>
  <si>
    <t>St. Elizabeth Seton School</t>
  </si>
  <si>
    <t>St. Patricks Community School</t>
  </si>
  <si>
    <t>St. Teresa of Avila School</t>
  </si>
  <si>
    <t>Holy Family School</t>
  </si>
  <si>
    <t>Christ The King Jr Sr High Sch</t>
  </si>
  <si>
    <t>St. Stephens Catholic School</t>
  </si>
  <si>
    <t>Mountain View Academy</t>
  </si>
  <si>
    <t>Holy Spirit Catholic School</t>
  </si>
  <si>
    <t>St. John Paul II Catholic Sch</t>
  </si>
  <si>
    <t>St. John XXIII Catholic School</t>
  </si>
  <si>
    <t>Our Lady of The Angels Cath Sc</t>
  </si>
  <si>
    <t>Madonna Catholic School</t>
  </si>
  <si>
    <t>St. Theresa Catholic School</t>
  </si>
  <si>
    <t>St. Luke Catholic School</t>
  </si>
  <si>
    <t>Holy Redeemer Catholic School</t>
  </si>
  <si>
    <t>St. Martin's Catholic School</t>
  </si>
  <si>
    <t>Our Lady of Mt Pleasant Cath</t>
  </si>
  <si>
    <t>St. Patrick Catholic School</t>
  </si>
  <si>
    <t>Holy Redeemer Catb Jr/Sr High</t>
  </si>
  <si>
    <t>St. Francis of Assisi Academy</t>
  </si>
  <si>
    <t>St. Mary of the Lake</t>
  </si>
  <si>
    <t>Vanier Community Catholic</t>
  </si>
  <si>
    <t>Evergreen CSRD No. 2</t>
  </si>
  <si>
    <t>St. Gregory Catholic School</t>
  </si>
  <si>
    <t>St. Peter the Apostle Cath. HS</t>
  </si>
  <si>
    <t>Gerard Redmond Comm Cath Sch</t>
  </si>
  <si>
    <t>St. Joseph Catholic School</t>
  </si>
  <si>
    <t>St. Marguerite Catholic School</t>
  </si>
  <si>
    <t>St. Thomas Aquinas Catholic Sc</t>
  </si>
  <si>
    <t>Clearview SD No. 71</t>
  </si>
  <si>
    <t>William E Hay Composite High</t>
  </si>
  <si>
    <t>Bowden (Grandview) School</t>
  </si>
  <si>
    <t>Delburne Centralized School</t>
  </si>
  <si>
    <t>École Innisfail Jr./Sr. High</t>
  </si>
  <si>
    <t>Poplar Ridge School</t>
  </si>
  <si>
    <t>Hugh Sutherland School</t>
  </si>
  <si>
    <t>Cremona School</t>
  </si>
  <si>
    <t>Reed Ranch School</t>
  </si>
  <si>
    <t>River Valley School</t>
  </si>
  <si>
    <t>Olds Koinonia Christian School</t>
  </si>
  <si>
    <t>Westmount Charter School Soc.</t>
  </si>
  <si>
    <t>Westmount Mid/High School</t>
  </si>
  <si>
    <t>St. John Bosco</t>
  </si>
  <si>
    <t>Father Michael Troy Junior Hig</t>
  </si>
  <si>
    <t>Archbishop Joseph MacNeil</t>
  </si>
  <si>
    <t>St. Teresa of Calcutta Element</t>
  </si>
  <si>
    <t>Blessed Oscar Romero Catholic</t>
  </si>
  <si>
    <t>Sr Annata Brockman Elem/JrHigh</t>
  </si>
  <si>
    <t>Msgr Fee Otterson Elem/Jr High</t>
  </si>
  <si>
    <t>Mother Margaret Mary High Sch</t>
  </si>
  <si>
    <t>Bishop David Motiuk School</t>
  </si>
  <si>
    <t>Father Michael Mireau School</t>
  </si>
  <si>
    <t>St. Brendan School</t>
  </si>
  <si>
    <t>Christ the King School</t>
  </si>
  <si>
    <t>Corpus Christi School</t>
  </si>
  <si>
    <t>Annunciation</t>
  </si>
  <si>
    <t>H. E. Beriault</t>
  </si>
  <si>
    <t>Our Lady of Victories</t>
  </si>
  <si>
    <t>St. Bernadette</t>
  </si>
  <si>
    <t>St. Boniface</t>
  </si>
  <si>
    <t>St. Dominic</t>
  </si>
  <si>
    <t>St. Gerard</t>
  </si>
  <si>
    <t>St. Martin</t>
  </si>
  <si>
    <t>St. Matthew</t>
  </si>
  <si>
    <t>St. Vladimir Elementary School</t>
  </si>
  <si>
    <t>St. Jerome</t>
  </si>
  <si>
    <t>St. Philip</t>
  </si>
  <si>
    <t>St. Augustine</t>
  </si>
  <si>
    <t>St. Justin</t>
  </si>
  <si>
    <t>St. Elizabeth</t>
  </si>
  <si>
    <t>St. Anne</t>
  </si>
  <si>
    <t>Katherine Therrien</t>
  </si>
  <si>
    <t>St. Hilda</t>
  </si>
  <si>
    <t>St. Timothy</t>
  </si>
  <si>
    <t>St. Maria Goretti</t>
  </si>
  <si>
    <t>Anne Fitzgerald</t>
  </si>
  <si>
    <t>St. Martha</t>
  </si>
  <si>
    <t>St. Teresa</t>
  </si>
  <si>
    <t>John Paul I</t>
  </si>
  <si>
    <t>St. Bonaventure</t>
  </si>
  <si>
    <t>St. Lucy</t>
  </si>
  <si>
    <t>St. Richard</t>
  </si>
  <si>
    <t>St. Charles</t>
  </si>
  <si>
    <t>Bishop Greschuk</t>
  </si>
  <si>
    <t>Mary Hanley</t>
  </si>
  <si>
    <t>Good Shepherd</t>
  </si>
  <si>
    <t>J. J. Bowlen</t>
  </si>
  <si>
    <t>Our Lady of Mount Carmel</t>
  </si>
  <si>
    <t>Sir John Thompson</t>
  </si>
  <si>
    <t>St. Alphonsus</t>
  </si>
  <si>
    <t>St. Basil School</t>
  </si>
  <si>
    <t>St. Catherine</t>
  </si>
  <si>
    <t>St. Edmund</t>
  </si>
  <si>
    <t>St. Gabriel</t>
  </si>
  <si>
    <t>St. Leo</t>
  </si>
  <si>
    <t>St. Mark</t>
  </si>
  <si>
    <t>St. Paul</t>
  </si>
  <si>
    <t>St. Pius X</t>
  </si>
  <si>
    <t>St. Rose</t>
  </si>
  <si>
    <t>St. Thomas More Jr High S</t>
  </si>
  <si>
    <t>St. Vincent</t>
  </si>
  <si>
    <t>St. Elizabeth Seton</t>
  </si>
  <si>
    <t>St. Clement</t>
  </si>
  <si>
    <t>St. Benedict</t>
  </si>
  <si>
    <t>Holy Family</t>
  </si>
  <si>
    <t>St. Mary</t>
  </si>
  <si>
    <t>St. Kateri Catholic School</t>
  </si>
  <si>
    <t>Cardinal Leger</t>
  </si>
  <si>
    <t>Austin O'Brien</t>
  </si>
  <si>
    <t>Archbishop O'Leary</t>
  </si>
  <si>
    <t>St. Francis Xavier</t>
  </si>
  <si>
    <t>Louis St. Laurent</t>
  </si>
  <si>
    <t>Holy Trinity</t>
  </si>
  <si>
    <t>Calgary Girls' School Society</t>
  </si>
  <si>
    <t>Calgary Girls' School</t>
  </si>
  <si>
    <t>The Canadian Montessori School</t>
  </si>
  <si>
    <t>Canadian Montessori School</t>
  </si>
  <si>
    <t>Peace Wapiti School Division</t>
  </si>
  <si>
    <t>Peace Academy of Virtual Educ.</t>
  </si>
  <si>
    <t>Peace Wapiti Academy</t>
  </si>
  <si>
    <t>Beaverlodge Regional High</t>
  </si>
  <si>
    <t>Beaverlodge Elementary School</t>
  </si>
  <si>
    <t>Bezanson School</t>
  </si>
  <si>
    <t>Elmworth School</t>
  </si>
  <si>
    <t>Harry Balfour School</t>
  </si>
  <si>
    <t>La Glace School</t>
  </si>
  <si>
    <t>Sexsmith Secondary School</t>
  </si>
  <si>
    <t>Teepee Creek School</t>
  </si>
  <si>
    <t>Helen E. Taylor School</t>
  </si>
  <si>
    <t>Robert W. Zahara Public School</t>
  </si>
  <si>
    <t>Wembley Elementary School</t>
  </si>
  <si>
    <t>Hythe Regional School</t>
  </si>
  <si>
    <t>Penson School</t>
  </si>
  <si>
    <t>Ridgevalley School</t>
  </si>
  <si>
    <t>Bonanza School</t>
  </si>
  <si>
    <t>Eaglesham School</t>
  </si>
  <si>
    <t>Rycroft School</t>
  </si>
  <si>
    <t>Savanna School</t>
  </si>
  <si>
    <t>Spirit River Regional Academy</t>
  </si>
  <si>
    <t>Woking School</t>
  </si>
  <si>
    <t>Clairmont Community School</t>
  </si>
  <si>
    <t>Whispering Ridge Community Sch</t>
  </si>
  <si>
    <t>Prairie Rose School Division</t>
  </si>
  <si>
    <t>Senator Gershaw School</t>
  </si>
  <si>
    <t>Maria Mont. Ed. Ctr of Calgary</t>
  </si>
  <si>
    <t>Maria Montessori</t>
  </si>
  <si>
    <t>The Alberta Ballet Company</t>
  </si>
  <si>
    <t>The School of Alberta Ballet</t>
  </si>
  <si>
    <t>Horizon Sch Div No. 67</t>
  </si>
  <si>
    <t>Lomond Community School</t>
  </si>
  <si>
    <t>Milk River Elementary School</t>
  </si>
  <si>
    <t>Enchant School</t>
  </si>
  <si>
    <t>W. R. Myers High School</t>
  </si>
  <si>
    <t>Red Earth Creek School</t>
  </si>
  <si>
    <t>Fairview High School</t>
  </si>
  <si>
    <t>E E Oliver Elem School</t>
  </si>
  <si>
    <t>Lloyd Garrison School</t>
  </si>
  <si>
    <t>Dixonville School</t>
  </si>
  <si>
    <t>Grimshaw Public School</t>
  </si>
  <si>
    <t>Paul Rowe Jr-Sr High School</t>
  </si>
  <si>
    <t>Nampa Public School</t>
  </si>
  <si>
    <t>Mary Bergeron Elementary Schoo</t>
  </si>
  <si>
    <t>Grand Trunk High School</t>
  </si>
  <si>
    <t>Evansview School</t>
  </si>
  <si>
    <t>Fulham School</t>
  </si>
  <si>
    <t>Crescent Valley School</t>
  </si>
  <si>
    <t>Niton Central School</t>
  </si>
  <si>
    <t>Wildwood School</t>
  </si>
  <si>
    <t>Summitview School</t>
  </si>
  <si>
    <t>Bon Accord Community School</t>
  </si>
  <si>
    <t>Camilla School</t>
  </si>
  <si>
    <t>Gibbons School</t>
  </si>
  <si>
    <t>Sturgeon Heights School</t>
  </si>
  <si>
    <t>Namao School</t>
  </si>
  <si>
    <t>Sturgeon Composite High School</t>
  </si>
  <si>
    <t>Landing Trail School</t>
  </si>
  <si>
    <t>Ochre Park School</t>
  </si>
  <si>
    <t>Lilian Schick School</t>
  </si>
  <si>
    <t>Redwater School</t>
  </si>
  <si>
    <t>Guthrie School</t>
  </si>
  <si>
    <t>Livingstone Range Sch Div 68</t>
  </si>
  <si>
    <t>Livingstone School</t>
  </si>
  <si>
    <t>Buffalo Trail Public No. 28</t>
  </si>
  <si>
    <t>Clandonald School</t>
  </si>
  <si>
    <t>Kitscoty Jr Sr High School</t>
  </si>
  <si>
    <t>J. R. Robson School</t>
  </si>
  <si>
    <t>Vista Virtual School</t>
  </si>
  <si>
    <t>Heritage Heights School</t>
  </si>
  <si>
    <t>Westmount School</t>
  </si>
  <si>
    <t>Blackie School</t>
  </si>
  <si>
    <t>Spitzee Elementary School</t>
  </si>
  <si>
    <t>Millarville Community School</t>
  </si>
  <si>
    <t>Red Deer Lake School</t>
  </si>
  <si>
    <t>Turner Valley Elem Jr High Sch</t>
  </si>
  <si>
    <t>Longview School</t>
  </si>
  <si>
    <t>Big Rock School</t>
  </si>
  <si>
    <t>Dr Morris Gibson School</t>
  </si>
  <si>
    <t>Ralph McCall School</t>
  </si>
  <si>
    <t>Bow Valley High School</t>
  </si>
  <si>
    <t>Bearspaw School</t>
  </si>
  <si>
    <t>Prairie Waters Elem. Sch.</t>
  </si>
  <si>
    <t>Langdon School</t>
  </si>
  <si>
    <t>Nose Creek Elementary School</t>
  </si>
  <si>
    <t>Rainbow Creek Elementary</t>
  </si>
  <si>
    <t>Cochrane Christian Academy</t>
  </si>
  <si>
    <t>Sarah Thompson School</t>
  </si>
  <si>
    <t>Herons Crossing School</t>
  </si>
  <si>
    <t>C.W. Perry School</t>
  </si>
  <si>
    <t>W.H. Croxford High School</t>
  </si>
  <si>
    <t>H. Lorimer School</t>
  </si>
  <si>
    <t>RancheView School</t>
  </si>
  <si>
    <t>Windsong Heights School</t>
  </si>
  <si>
    <t>Chestermere Lake Middle Sch.</t>
  </si>
  <si>
    <t>Beiseker Community School</t>
  </si>
  <si>
    <t>Muriel Clayton Middle School</t>
  </si>
  <si>
    <t>R. J. Hawkey Elementary School</t>
  </si>
  <si>
    <t>Chestermere High School</t>
  </si>
  <si>
    <t>Crossfield Elementary School</t>
  </si>
  <si>
    <t>Indus Elementary School</t>
  </si>
  <si>
    <t>Kathyrn School</t>
  </si>
  <si>
    <t>Westbrook School</t>
  </si>
  <si>
    <t>W. G. Murdoch School</t>
  </si>
  <si>
    <t>Bert Church High School</t>
  </si>
  <si>
    <t>Meadowbrook Middle School</t>
  </si>
  <si>
    <t>Mitford School</t>
  </si>
  <si>
    <t>Banded Peak School</t>
  </si>
  <si>
    <t>Prince of Peace Lutheran Sch</t>
  </si>
  <si>
    <t>E W Pratt High School</t>
  </si>
  <si>
    <t>Prairie River Jr. High Sch.</t>
  </si>
  <si>
    <t>High Prairie Elementary School</t>
  </si>
  <si>
    <t>E G Wahlstrom School</t>
  </si>
  <si>
    <t>Roland Michener Secondary Sch</t>
  </si>
  <si>
    <t>Ecole Plamondon School</t>
  </si>
  <si>
    <t>Duclos School</t>
  </si>
  <si>
    <t>Cold Lake High</t>
  </si>
  <si>
    <t>Iron River School</t>
  </si>
  <si>
    <t>H E Bourgoin Middle School</t>
  </si>
  <si>
    <t>Grasslands Regional Div No. 6</t>
  </si>
  <si>
    <t>Rolling Hills School</t>
  </si>
  <si>
    <t>Rosemary School</t>
  </si>
  <si>
    <t>Brooks Composite High School</t>
  </si>
  <si>
    <t>Griffin Park School</t>
  </si>
  <si>
    <t>Wetaskiwin Composite High Sch</t>
  </si>
  <si>
    <t>H. A. Kostash School</t>
  </si>
  <si>
    <t>Strathmore High School</t>
  </si>
  <si>
    <t>Crowther Memorial Jr. High</t>
  </si>
  <si>
    <t>Acme School</t>
  </si>
  <si>
    <t>Drumheller Valley Secondary Sc</t>
  </si>
  <si>
    <t>F.G. Miller Jr Sr High School</t>
  </si>
  <si>
    <t>Elk Point Elementary School</t>
  </si>
  <si>
    <t>Ecole Regionale St. Paul</t>
  </si>
  <si>
    <t>Glen Avon Protestant School</t>
  </si>
  <si>
    <t>Lakeland Ridge School</t>
  </si>
  <si>
    <t>Strathcona Christian Academy E</t>
  </si>
  <si>
    <t>Rudolph Hennig Junior High Sch</t>
  </si>
  <si>
    <t>SouthPointe School</t>
  </si>
  <si>
    <t>Uncas Elementary School</t>
  </si>
  <si>
    <t>Fort Saskatchewan High School</t>
  </si>
  <si>
    <t>Fort Saskatchewan Elem. Sch.</t>
  </si>
  <si>
    <t>Win Ferguson Community School</t>
  </si>
  <si>
    <t>F. R. Haythorne School</t>
  </si>
  <si>
    <t>Salisbury Composite High Sch</t>
  </si>
  <si>
    <t>Brentwood School</t>
  </si>
  <si>
    <t>Pine Street School</t>
  </si>
  <si>
    <t>Westboro Elementary School</t>
  </si>
  <si>
    <t>Mills Haven Elementary School</t>
  </si>
  <si>
    <t>Clover Bar Junior High School</t>
  </si>
  <si>
    <t>Wye School</t>
  </si>
  <si>
    <t>Glen Allan Elementary School</t>
  </si>
  <si>
    <t>Wes Hosford School</t>
  </si>
  <si>
    <t>Fultonvale Elem./Jr. School</t>
  </si>
  <si>
    <t>Woodbridge Farms School</t>
  </si>
  <si>
    <t>Bev Facey Community High Sch</t>
  </si>
  <si>
    <t>James Mowat School</t>
  </si>
  <si>
    <t>Strathcona Christian Academy</t>
  </si>
  <si>
    <t>Ft. Saskatchewan Christian</t>
  </si>
  <si>
    <t>Andrew School</t>
  </si>
  <si>
    <t>Lamont High School</t>
  </si>
  <si>
    <t>Lamont Elementary School</t>
  </si>
  <si>
    <t>Mundare School</t>
  </si>
  <si>
    <t>Bruderheim Community School</t>
  </si>
  <si>
    <t>Vegreville Composite High</t>
  </si>
  <si>
    <t>A. L. Horton Elementary School</t>
  </si>
  <si>
    <t>Calmar Elementary School</t>
  </si>
  <si>
    <t>West Haven Public School</t>
  </si>
  <si>
    <t>Calmar Secondary School</t>
  </si>
  <si>
    <t>Thorsby Junior Senior High Sch</t>
  </si>
  <si>
    <t>John Maland High School</t>
  </si>
  <si>
    <t>Covenant Christian School</t>
  </si>
  <si>
    <t>Palliser Regional Div No. 26</t>
  </si>
  <si>
    <t>Master's Academy</t>
  </si>
  <si>
    <t>Master's College</t>
  </si>
  <si>
    <t>Vulcan Prairieview Elementary</t>
  </si>
  <si>
    <t>Calgary Christian School</t>
  </si>
  <si>
    <t>Heritage Christian Academy</t>
  </si>
  <si>
    <t>Trinity Christian School</t>
  </si>
  <si>
    <t>Calgary Christian High School</t>
  </si>
  <si>
    <t>Northern Gateway Reg Div 10</t>
  </si>
  <si>
    <t>Fox Creek School</t>
  </si>
  <si>
    <t>Onoway Junior Senior High Sch</t>
  </si>
  <si>
    <t>Hilltop High School</t>
  </si>
  <si>
    <t>Onoway Elementary School</t>
  </si>
  <si>
    <t>Holden School</t>
  </si>
  <si>
    <t>Ryley School</t>
  </si>
  <si>
    <t>Tofield School</t>
  </si>
  <si>
    <t>Viking School</t>
  </si>
  <si>
    <t>Bashaw School</t>
  </si>
  <si>
    <t>Bawlf School</t>
  </si>
  <si>
    <t>Hay Lakes School</t>
  </si>
  <si>
    <t>New Norway School</t>
  </si>
  <si>
    <t>Round Hill School</t>
  </si>
  <si>
    <t>Chester Ronning School</t>
  </si>
  <si>
    <t>Jack Stuart School</t>
  </si>
  <si>
    <t>Sparling School</t>
  </si>
  <si>
    <t>Cornerstone Christian Academy</t>
  </si>
  <si>
    <t>Daysland School</t>
  </si>
  <si>
    <t>Forestburg School</t>
  </si>
  <si>
    <t>Allan Johnstone School</t>
  </si>
  <si>
    <t>Killam Public School</t>
  </si>
  <si>
    <t>Central High School Sedgewick</t>
  </si>
  <si>
    <t>Greystone Centennial Middle Sc</t>
  </si>
  <si>
    <t>Prescott Learning Centre</t>
  </si>
  <si>
    <t>Duffield School</t>
  </si>
  <si>
    <t>Entwistle School</t>
  </si>
  <si>
    <t>Seba Beach School</t>
  </si>
  <si>
    <t>Memorial Composite High School</t>
  </si>
  <si>
    <t>Stony Plain Central School</t>
  </si>
  <si>
    <t>High Park School</t>
  </si>
  <si>
    <t>Wabamun School</t>
  </si>
  <si>
    <t>Tomahawk School</t>
  </si>
  <si>
    <t>Parkland Village School</t>
  </si>
  <si>
    <t>Woodhaven Middle School</t>
  </si>
  <si>
    <t>Millgrove School</t>
  </si>
  <si>
    <t>Forest Green School</t>
  </si>
  <si>
    <t>Muir Lake School</t>
  </si>
  <si>
    <t>Blueberry School</t>
  </si>
  <si>
    <t>Graminia School</t>
  </si>
  <si>
    <t>The Academy at King Edward</t>
  </si>
  <si>
    <t>Argyll Home School Centre</t>
  </si>
  <si>
    <t>Jackson Heights Elementary</t>
  </si>
  <si>
    <t>George P. Nicholson School</t>
  </si>
  <si>
    <t>Edmonton Christian Northeast S</t>
  </si>
  <si>
    <t>Edmonton Christian West School</t>
  </si>
  <si>
    <t>Lillian Osborne High</t>
  </si>
  <si>
    <t>Johnny Bright School</t>
  </si>
  <si>
    <t>Dr. Donald Massey School</t>
  </si>
  <si>
    <t>Florence Hallock School</t>
  </si>
  <si>
    <t>A. Blair McPherson School</t>
  </si>
  <si>
    <t>Elizabeth Finch School</t>
  </si>
  <si>
    <t>Esther Starkman School</t>
  </si>
  <si>
    <t>Bessie Nichols School</t>
  </si>
  <si>
    <t>Michael Strembitsky School</t>
  </si>
  <si>
    <t>Constable Daniel Woodall Schoo</t>
  </si>
  <si>
    <t>Kim Hung School</t>
  </si>
  <si>
    <t>Dr. Lila Fahlman School</t>
  </si>
  <si>
    <t>Jan Reimer School</t>
  </si>
  <si>
    <t>Svend Hansen School</t>
  </si>
  <si>
    <t>Shauna May Seneca School</t>
  </si>
  <si>
    <t>David Thomas King School</t>
  </si>
  <si>
    <t>Hilwie Hamdon School</t>
  </si>
  <si>
    <t>Michael Phair School</t>
  </si>
  <si>
    <t>Dr. Margaret-Ann Armour School</t>
  </si>
  <si>
    <t>Roberta MacAdams School</t>
  </si>
  <si>
    <t>Nellie Carlson School</t>
  </si>
  <si>
    <t>Donald R. Getty School</t>
  </si>
  <si>
    <t>Ivor Dent School</t>
  </si>
  <si>
    <t>Vimy Ridge</t>
  </si>
  <si>
    <t>Eastglen School</t>
  </si>
  <si>
    <t>Queen Elizabeth School</t>
  </si>
  <si>
    <t>Strathcona School</t>
  </si>
  <si>
    <t>Victoria School</t>
  </si>
  <si>
    <t>W P Wagner School</t>
  </si>
  <si>
    <t>McNally School</t>
  </si>
  <si>
    <t>M. E. LaZerte School</t>
  </si>
  <si>
    <t>Old Scona School</t>
  </si>
  <si>
    <t>Jasper Place School</t>
  </si>
  <si>
    <t>J Percy Page School</t>
  </si>
  <si>
    <t>Abbott School</t>
  </si>
  <si>
    <t>Athlone School</t>
  </si>
  <si>
    <t>Beacon Heights School</t>
  </si>
  <si>
    <t>Belgravia School</t>
  </si>
  <si>
    <t>Belvedere School</t>
  </si>
  <si>
    <t>Calder School</t>
  </si>
  <si>
    <t>Coronation School</t>
  </si>
  <si>
    <t>Delton School</t>
  </si>
  <si>
    <t>Dovercourt School</t>
  </si>
  <si>
    <t>Forest Heights School</t>
  </si>
  <si>
    <t>Glenora School</t>
  </si>
  <si>
    <t>Gold Bar School</t>
  </si>
  <si>
    <t>Grandview Heights School</t>
  </si>
  <si>
    <t>Grovenor School</t>
  </si>
  <si>
    <t>Hazeldean School</t>
  </si>
  <si>
    <t>Inglewood School</t>
  </si>
  <si>
    <t>Kensington School</t>
  </si>
  <si>
    <t>Kildare School</t>
  </si>
  <si>
    <t>Lauderdale School</t>
  </si>
  <si>
    <t>McArthur School</t>
  </si>
  <si>
    <t>Brookside School</t>
  </si>
  <si>
    <t>Mee-Yah-Noh School</t>
  </si>
  <si>
    <t>Montrose School</t>
  </si>
  <si>
    <t>Mount Royal School</t>
  </si>
  <si>
    <t>Norwood School</t>
  </si>
  <si>
    <t>Queen Alexandra School</t>
  </si>
  <si>
    <t>Riverdale School</t>
  </si>
  <si>
    <t>Rutherford School</t>
  </si>
  <si>
    <t>Scott Robertson School</t>
  </si>
  <si>
    <t>Patricia Heights School</t>
  </si>
  <si>
    <t>Virginia Park School</t>
  </si>
  <si>
    <t>Lansdowne School</t>
  </si>
  <si>
    <t>Windsor Park School</t>
  </si>
  <si>
    <t>Malmo School</t>
  </si>
  <si>
    <t>Princeton School</t>
  </si>
  <si>
    <t>Waverley School</t>
  </si>
  <si>
    <t>Northmount School</t>
  </si>
  <si>
    <t>Afton School</t>
  </si>
  <si>
    <t>Clara Tyner School</t>
  </si>
  <si>
    <t>McKee School</t>
  </si>
  <si>
    <t>McLeod School</t>
  </si>
  <si>
    <t>Elmwood School</t>
  </si>
  <si>
    <t>Glendale School</t>
  </si>
  <si>
    <t>James Gibbons School</t>
  </si>
  <si>
    <t>Lynnwood School</t>
  </si>
  <si>
    <t>Meadowlark School</t>
  </si>
  <si>
    <t>Sherwood School</t>
  </si>
  <si>
    <t>Youngstown School</t>
  </si>
  <si>
    <t>John Barnett School</t>
  </si>
  <si>
    <t>Evansdale School</t>
  </si>
  <si>
    <t>Thorncliffe School</t>
  </si>
  <si>
    <t>Duggan School</t>
  </si>
  <si>
    <t>Grace Martin School</t>
  </si>
  <si>
    <t>Malcolm Tweddle School</t>
  </si>
  <si>
    <t>Lee Ridge School</t>
  </si>
  <si>
    <t>Caernarvon School</t>
  </si>
  <si>
    <t>Belmont School</t>
  </si>
  <si>
    <t>Overlanders School</t>
  </si>
  <si>
    <t>Rideau Park School</t>
  </si>
  <si>
    <t>Ekota School</t>
  </si>
  <si>
    <t>Aldergrove School</t>
  </si>
  <si>
    <t>Satoo School</t>
  </si>
  <si>
    <t>Belmead School</t>
  </si>
  <si>
    <t>Callingwood Elementary School</t>
  </si>
  <si>
    <t>Kameyosek School</t>
  </si>
  <si>
    <t>Homesteader School</t>
  </si>
  <si>
    <t>Steinhauer School</t>
  </si>
  <si>
    <t>Lorelei School</t>
  </si>
  <si>
    <t>Baturyn School</t>
  </si>
  <si>
    <t>Ormsby School</t>
  </si>
  <si>
    <t>Meyonohk School</t>
  </si>
  <si>
    <t>Sakaw School</t>
  </si>
  <si>
    <t>Bannerman School</t>
  </si>
  <si>
    <t>Keheewin School</t>
  </si>
  <si>
    <t>Hillview School</t>
  </si>
  <si>
    <t>Meyokumin School</t>
  </si>
  <si>
    <t>Pollard Meadows School</t>
  </si>
  <si>
    <t>Menisa School</t>
  </si>
  <si>
    <t>Centennial School</t>
  </si>
  <si>
    <t>Kirkness School</t>
  </si>
  <si>
    <t>Crawford Plains School</t>
  </si>
  <si>
    <t>Daly Grove School</t>
  </si>
  <si>
    <t>Weinlos School</t>
  </si>
  <si>
    <t>LaPerle School</t>
  </si>
  <si>
    <t>Lymburn School</t>
  </si>
  <si>
    <t>Tipaskan School</t>
  </si>
  <si>
    <t>Fraser School</t>
  </si>
  <si>
    <t>Minchau School</t>
  </si>
  <si>
    <t>Julia Kiniski School</t>
  </si>
  <si>
    <t>Bisset School</t>
  </si>
  <si>
    <t>Lago Lindo School</t>
  </si>
  <si>
    <t>Earl Buxton School</t>
  </si>
  <si>
    <t>George H Luck School</t>
  </si>
  <si>
    <t>Velma E. Baker School</t>
  </si>
  <si>
    <t>Michael A Kostek Elem. School</t>
  </si>
  <si>
    <t>Allendale School</t>
  </si>
  <si>
    <t>Avonmore School</t>
  </si>
  <si>
    <t>Balwin School</t>
  </si>
  <si>
    <t>Crestwood School</t>
  </si>
  <si>
    <t>Brightview School</t>
  </si>
  <si>
    <t>Donnan School</t>
  </si>
  <si>
    <t>Garneau School</t>
  </si>
  <si>
    <t>Hardisty School</t>
  </si>
  <si>
    <t>Highlands School</t>
  </si>
  <si>
    <t>Killarney School</t>
  </si>
  <si>
    <t>King Edward School</t>
  </si>
  <si>
    <t>John A. McDougall School</t>
  </si>
  <si>
    <t>D S MacKenzie School</t>
  </si>
  <si>
    <t>Mount Pleasant School</t>
  </si>
  <si>
    <t>Oliver School</t>
  </si>
  <si>
    <t>Ottewell School</t>
  </si>
  <si>
    <t>Parkallen School</t>
  </si>
  <si>
    <t>Parkview School</t>
  </si>
  <si>
    <t>Steele Heights School</t>
  </si>
  <si>
    <t>Londonderry School</t>
  </si>
  <si>
    <t>Rosslyn School</t>
  </si>
  <si>
    <t>Spruce Avenue School</t>
  </si>
  <si>
    <t>Riverbend School</t>
  </si>
  <si>
    <t>Westglen School</t>
  </si>
  <si>
    <t>Westminster School</t>
  </si>
  <si>
    <t>Westlawn School</t>
  </si>
  <si>
    <t>Britannia School</t>
  </si>
  <si>
    <t>Hillcrest School</t>
  </si>
  <si>
    <t>Stratford Elementary/Junior Hi</t>
  </si>
  <si>
    <t>Vernon Barford School</t>
  </si>
  <si>
    <t>Edith Rogers School</t>
  </si>
  <si>
    <t>Dan Knott School</t>
  </si>
  <si>
    <t>Ellerslie Campus</t>
  </si>
  <si>
    <t>Horse Hill School</t>
  </si>
  <si>
    <t>Winterburn School</t>
  </si>
  <si>
    <t>T D Baker School</t>
  </si>
  <si>
    <t>S Bruce Smith School</t>
  </si>
  <si>
    <t>Mary Butterworth School</t>
  </si>
  <si>
    <t>John D Bracco School</t>
  </si>
  <si>
    <t>Kate Chegwin School</t>
  </si>
  <si>
    <t>Major General Griesbach School</t>
  </si>
  <si>
    <t>Tevie Miller Heritage School</t>
  </si>
  <si>
    <t>Edmonton Christian High School</t>
  </si>
  <si>
    <t>Millwoods Christian School</t>
  </si>
  <si>
    <t>Meadowlark Christian School</t>
  </si>
  <si>
    <t>Midsun School</t>
  </si>
  <si>
    <t>The Hamptons School</t>
  </si>
  <si>
    <t>Battalion Park School</t>
  </si>
  <si>
    <t>Douglasdale School</t>
  </si>
  <si>
    <t>Scenic Acres School</t>
  </si>
  <si>
    <t>Colonel Sanders School</t>
  </si>
  <si>
    <t>Somerset School</t>
  </si>
  <si>
    <t>Centennial High School</t>
  </si>
  <si>
    <t>Arbour Lake Middle School</t>
  </si>
  <si>
    <t>Chaparral School</t>
  </si>
  <si>
    <t>Mountain Park School</t>
  </si>
  <si>
    <t>Tuscany School</t>
  </si>
  <si>
    <t>Samuel W. Shaw School</t>
  </si>
  <si>
    <t>West Springs School</t>
  </si>
  <si>
    <t>Nose Creek School</t>
  </si>
  <si>
    <t>Captain Nichola Goddard School</t>
  </si>
  <si>
    <t>Ted Harrison School</t>
  </si>
  <si>
    <t>Twelve Mile Coulee School</t>
  </si>
  <si>
    <t>Robert Thirsk School</t>
  </si>
  <si>
    <t>Nelson Mandela High School</t>
  </si>
  <si>
    <t>Dr. Roberta Bondar School</t>
  </si>
  <si>
    <t>McKenzie Highlands School</t>
  </si>
  <si>
    <t>William D. Pratt School</t>
  </si>
  <si>
    <t>Peter Lougheed School</t>
  </si>
  <si>
    <t>Marshall Springs School</t>
  </si>
  <si>
    <t>Dr. George Stanley School</t>
  </si>
  <si>
    <t>West Ridge School</t>
  </si>
  <si>
    <t>Kenneth D. Taylor School</t>
  </si>
  <si>
    <t>Ron Southern School</t>
  </si>
  <si>
    <t>Griffith Woods School</t>
  </si>
  <si>
    <t>Richmond School</t>
  </si>
  <si>
    <t>Alex Ferguson School</t>
  </si>
  <si>
    <t>Jennie Elliott School</t>
  </si>
  <si>
    <t>Altadore School</t>
  </si>
  <si>
    <t>Earl Grey School</t>
  </si>
  <si>
    <t>Glamorgan School</t>
  </si>
  <si>
    <t>Rosscarrock School</t>
  </si>
  <si>
    <t>Terrace Road School</t>
  </si>
  <si>
    <t>Belfast School</t>
  </si>
  <si>
    <t>Briar Hill School</t>
  </si>
  <si>
    <t>Buchanan School</t>
  </si>
  <si>
    <t>Cambrian Heights School</t>
  </si>
  <si>
    <t>Capitol Hill School</t>
  </si>
  <si>
    <t>Captain John Palliser School</t>
  </si>
  <si>
    <t>Hillhurst School</t>
  </si>
  <si>
    <t>North Haven School</t>
  </si>
  <si>
    <t>Rosemont School</t>
  </si>
  <si>
    <t>Stanley Jones School</t>
  </si>
  <si>
    <t>Sunnyside School</t>
  </si>
  <si>
    <t>University School</t>
  </si>
  <si>
    <t>Vista Heights School</t>
  </si>
  <si>
    <t>Marion Carson School</t>
  </si>
  <si>
    <t>Dr. J. K. Mulloy School</t>
  </si>
  <si>
    <t>Roland Michener School</t>
  </si>
  <si>
    <t>Silver Springs School</t>
  </si>
  <si>
    <t>Alex Munro School</t>
  </si>
  <si>
    <t>Woodbine School</t>
  </si>
  <si>
    <t>Hawkwood School</t>
  </si>
  <si>
    <t>Braeside School</t>
  </si>
  <si>
    <t>Ethel M. Johnson School</t>
  </si>
  <si>
    <t>Haysboro School</t>
  </si>
  <si>
    <t>Le Roi Daniels School</t>
  </si>
  <si>
    <t>Willow Park School</t>
  </si>
  <si>
    <t>Lake Bonavista School</t>
  </si>
  <si>
    <t>Andrew Sibbald School</t>
  </si>
  <si>
    <t>Cedarbrae School</t>
  </si>
  <si>
    <t>Chris Akkerman School</t>
  </si>
  <si>
    <t>Prince of Wales School</t>
  </si>
  <si>
    <t>Guy Weadick School</t>
  </si>
  <si>
    <t>West Dalhousie School</t>
  </si>
  <si>
    <t>Dr. Gordon Higgins School</t>
  </si>
  <si>
    <t>Colonel J Fred Scott School</t>
  </si>
  <si>
    <t>Dr. Gladys McKelvie Egbert</t>
  </si>
  <si>
    <t>Chief Justice Milvain School</t>
  </si>
  <si>
    <t>Midnapore School</t>
  </si>
  <si>
    <t>Sunalta School</t>
  </si>
  <si>
    <t>Woodlands School</t>
  </si>
  <si>
    <t>Cecil Swanson School</t>
  </si>
  <si>
    <t>Ranchlands School</t>
  </si>
  <si>
    <t>Annie Foote School</t>
  </si>
  <si>
    <t>Edgemont School</t>
  </si>
  <si>
    <t>Olympic Heights School</t>
  </si>
  <si>
    <t>Simons Valley School</t>
  </si>
  <si>
    <t>Fish Creek School</t>
  </si>
  <si>
    <t>McKenzie Lake School</t>
  </si>
  <si>
    <t>Balmoral School</t>
  </si>
  <si>
    <t>Langevin School</t>
  </si>
  <si>
    <t>Thomas B Riley School</t>
  </si>
  <si>
    <t>Rosedale School</t>
  </si>
  <si>
    <t>Colonel Macleod School</t>
  </si>
  <si>
    <t>Colonel Irvine School</t>
  </si>
  <si>
    <t>Louis Riel School</t>
  </si>
  <si>
    <t>Vincent Massey School</t>
  </si>
  <si>
    <t>Fairview School</t>
  </si>
  <si>
    <t>Harold Panabaker School</t>
  </si>
  <si>
    <t>Simon Fraser School</t>
  </si>
  <si>
    <t>Sir Wilfrid Laurier School</t>
  </si>
  <si>
    <t>F. E. Osborne School</t>
  </si>
  <si>
    <t>Sir John A Macdonald School</t>
  </si>
  <si>
    <t>R. T. Alderman School</t>
  </si>
  <si>
    <t>Nickle School</t>
  </si>
  <si>
    <t>H. D. Cartwright School</t>
  </si>
  <si>
    <t>Wilma Hansen School</t>
  </si>
  <si>
    <t>Annie Gale School</t>
  </si>
  <si>
    <t>Terry Fox School</t>
  </si>
  <si>
    <t>Tom Baines School</t>
  </si>
  <si>
    <t>Queen Elizabeth High School</t>
  </si>
  <si>
    <t>Forest Lawn High School</t>
  </si>
  <si>
    <t>Central Memorial High School</t>
  </si>
  <si>
    <t>Ernest Manning High School</t>
  </si>
  <si>
    <t>National Sport School</t>
  </si>
  <si>
    <t>Henry Wise Wood High School</t>
  </si>
  <si>
    <t>Bowness High School</t>
  </si>
  <si>
    <t>Lord Beaverbrook High School</t>
  </si>
  <si>
    <t>Sir Winston Churchill High Sch</t>
  </si>
  <si>
    <t>John G Diefenbaker High School</t>
  </si>
  <si>
    <t>Immanuel Christian Elementary</t>
  </si>
  <si>
    <t>G. S. Lakie Middle School</t>
  </si>
  <si>
    <t>Chinook High School</t>
  </si>
  <si>
    <t>Coalbanks Elementary School</t>
  </si>
  <si>
    <t>Fleetwood Bawden School</t>
  </si>
  <si>
    <t>Galbraith School</t>
  </si>
  <si>
    <t>General Stewart School</t>
  </si>
  <si>
    <t>Lakeview Elementary School</t>
  </si>
  <si>
    <t>Park Meadows School</t>
  </si>
  <si>
    <t>Senator Buchanan Elem School</t>
  </si>
  <si>
    <t>Dr. Gerald B. Probe Elem Sch</t>
  </si>
  <si>
    <t>Wilson Middle School</t>
  </si>
  <si>
    <t>Mike Mountain Horse School</t>
  </si>
  <si>
    <t>Winston Churchill High School</t>
  </si>
  <si>
    <t>Immanuel Christian Secondary S</t>
  </si>
  <si>
    <t>Lethbridge Christian School</t>
  </si>
  <si>
    <t>Dr. Roy Wilson Learning Centre</t>
  </si>
  <si>
    <t>Dr. Ken Sauer School</t>
  </si>
  <si>
    <t>Alexandra Middle School</t>
  </si>
  <si>
    <t>Ross Glen School</t>
  </si>
  <si>
    <t>Elm Street School</t>
  </si>
  <si>
    <t>Herald School</t>
  </si>
  <si>
    <t>Medicine Hat High School</t>
  </si>
  <si>
    <t>River Heights Elementary</t>
  </si>
  <si>
    <t>George Davison Elementary Sch</t>
  </si>
  <si>
    <t>Webster Niblock School</t>
  </si>
  <si>
    <t>Southview Community School</t>
  </si>
  <si>
    <t>Medicine Hat Christian School</t>
  </si>
  <si>
    <t>Banff Community High School</t>
  </si>
  <si>
    <t>Mattie McCullough Elem. Sch.</t>
  </si>
  <si>
    <t>Don Campbell Elementary School</t>
  </si>
  <si>
    <t>Hunting Hills High School</t>
  </si>
  <si>
    <t>Annie L Gaetz School</t>
  </si>
  <si>
    <t>Eastview Middle School</t>
  </si>
  <si>
    <t>George Wilbert Smith School</t>
  </si>
  <si>
    <t>Joseph Welsh School</t>
  </si>
  <si>
    <t>Aspen Heights Elementary Sch</t>
  </si>
  <si>
    <t>West Park Elementary School</t>
  </si>
  <si>
    <t>Westpark Middle School</t>
  </si>
  <si>
    <t>G H Dawe Community School</t>
  </si>
  <si>
    <t>Normandeau School</t>
  </si>
  <si>
    <t>Glendale Sciences &amp; Techno Sch</t>
  </si>
  <si>
    <t>Gateway Christian School</t>
  </si>
  <si>
    <t>I.V. Macklin Public School</t>
  </si>
  <si>
    <t>Avondale School</t>
  </si>
  <si>
    <t>Grande Prairie Comp High Sch</t>
  </si>
  <si>
    <t>Alexander Forbes School</t>
  </si>
  <si>
    <t>Hillside Community School</t>
  </si>
  <si>
    <t>Swanavon School</t>
  </si>
  <si>
    <t>Parkside Montessori</t>
  </si>
  <si>
    <t>Crystal Park School</t>
  </si>
  <si>
    <t>Aspen Grove School</t>
  </si>
  <si>
    <t>Grande Prairie Christian Sch</t>
  </si>
  <si>
    <t>Derek Taylor School</t>
  </si>
  <si>
    <t>Maude Clifford Public School</t>
  </si>
  <si>
    <t>Riverstone Public School</t>
  </si>
  <si>
    <t>Isabel Campbell Public School</t>
  </si>
  <si>
    <t>Roy Bickell Public School</t>
  </si>
  <si>
    <t>Walter &amp; Gladys Hill Public Sc</t>
  </si>
  <si>
    <t>Dr Karl A Clark Elementary</t>
  </si>
  <si>
    <t>Beacon Hill School</t>
  </si>
  <si>
    <t>Thickwood Heights School</t>
  </si>
  <si>
    <t>Fort McMurray Comp High School</t>
  </si>
  <si>
    <t>Westview School</t>
  </si>
  <si>
    <t>Greely Road School</t>
  </si>
  <si>
    <t>Timberlea Public School</t>
  </si>
  <si>
    <t>Fort McMurray Christian School</t>
  </si>
  <si>
    <t>Dave McNeilly Public School</t>
  </si>
  <si>
    <t>Christina Gordon Public School</t>
  </si>
  <si>
    <t>Monsignor J. S. Smith</t>
  </si>
  <si>
    <t>Ascension of Our Lord</t>
  </si>
  <si>
    <t>Holy Angels School</t>
  </si>
  <si>
    <t>St. Ambrose School</t>
  </si>
  <si>
    <t>Bishop O'Byrne High School</t>
  </si>
  <si>
    <t>Monsignor J. J. O'Brien</t>
  </si>
  <si>
    <t>St. Gabriel the Archangel</t>
  </si>
  <si>
    <t>St. Clare</t>
  </si>
  <si>
    <t>St. Brigid</t>
  </si>
  <si>
    <t>Our Lady of Fatima</t>
  </si>
  <si>
    <t>Notre Dame High School</t>
  </si>
  <si>
    <t>St. Albert the Great</t>
  </si>
  <si>
    <t>St. Basil Elementary/Junior Hi</t>
  </si>
  <si>
    <t>St. Joan of Arc Elementary/Jun</t>
  </si>
  <si>
    <t>St. Sebastian Elementary Schoo</t>
  </si>
  <si>
    <t>St. Jerome Elementary School</t>
  </si>
  <si>
    <t>Our Lady of Wisdom</t>
  </si>
  <si>
    <t>Christ the King Catholic Sch</t>
  </si>
  <si>
    <t>Our Lady of the Evergreens Sch</t>
  </si>
  <si>
    <t>Light of Christ Catholic Sch</t>
  </si>
  <si>
    <t>St. Isabella School</t>
  </si>
  <si>
    <t>Prince of Peace School</t>
  </si>
  <si>
    <t>St. Marguerite School</t>
  </si>
  <si>
    <t>Our Lady of Grace School</t>
  </si>
  <si>
    <t>Apostles of Jesus</t>
  </si>
  <si>
    <t>Guardian Angel School</t>
  </si>
  <si>
    <t>Holy Child School</t>
  </si>
  <si>
    <t>St. Hubert Elementary School</t>
  </si>
  <si>
    <t>Holy Trinity School</t>
  </si>
  <si>
    <t>St. Patrick School</t>
  </si>
  <si>
    <t>St. Andrew School</t>
  </si>
  <si>
    <t>St. Angela Elementary</t>
  </si>
  <si>
    <t>St. Vincent De Paul</t>
  </si>
  <si>
    <t>St. William School</t>
  </si>
  <si>
    <t>St. Monica School</t>
  </si>
  <si>
    <t>St. Boniface Elementary School</t>
  </si>
  <si>
    <t>St. Catherine Elementary Sch</t>
  </si>
  <si>
    <t>St. Henry Elementary School</t>
  </si>
  <si>
    <t>St. Mark Elementary School</t>
  </si>
  <si>
    <t>St. Wilfrid Elementary School</t>
  </si>
  <si>
    <t>St. Peter Elementary School</t>
  </si>
  <si>
    <t>St. Thomas More School</t>
  </si>
  <si>
    <t>St. Bede Elementary School</t>
  </si>
  <si>
    <t>St. Jude School</t>
  </si>
  <si>
    <t>St. Rita School</t>
  </si>
  <si>
    <t>St. Rupert School</t>
  </si>
  <si>
    <t>St. John Paul II School</t>
  </si>
  <si>
    <t>St. Damien School</t>
  </si>
  <si>
    <t>Father Doucet School</t>
  </si>
  <si>
    <t>St. Kateri Tekakwitha School</t>
  </si>
  <si>
    <t>Mother Mary Greene School</t>
  </si>
  <si>
    <t>Monsignor Neville Anderson Sch</t>
  </si>
  <si>
    <t>Monsignor E. L. Doyle Elem.</t>
  </si>
  <si>
    <t>St. Maria Goretti Elem School</t>
  </si>
  <si>
    <t>Monsignor A. J. Hetherington</t>
  </si>
  <si>
    <t>John Costello Catholic School</t>
  </si>
  <si>
    <t>Our Lady of the Assumption Sch</t>
  </si>
  <si>
    <t>Bishop Kidd School</t>
  </si>
  <si>
    <t>St. Jean Brebeuf School</t>
  </si>
  <si>
    <t>Holy Cross Elem Jr High School</t>
  </si>
  <si>
    <t>Sacred Heart Elementary School</t>
  </si>
  <si>
    <t>St. Alphonsus Elem Jr High Sch</t>
  </si>
  <si>
    <t>St. Augustine School</t>
  </si>
  <si>
    <t>St. Bernadette School</t>
  </si>
  <si>
    <t>St. Gregory School</t>
  </si>
  <si>
    <t>St. Helena School</t>
  </si>
  <si>
    <t>St. James Elem Jr High School</t>
  </si>
  <si>
    <t>St. Joseph Elem Jr High School</t>
  </si>
  <si>
    <t>St. Stephen School</t>
  </si>
  <si>
    <t>St. Bonaventure School</t>
  </si>
  <si>
    <t>St. Cyril School</t>
  </si>
  <si>
    <t>St. Philip School</t>
  </si>
  <si>
    <t>St. Martha School</t>
  </si>
  <si>
    <t>Don Bosco School</t>
  </si>
  <si>
    <t>Father James Whelihan</t>
  </si>
  <si>
    <t>Father Scollen School</t>
  </si>
  <si>
    <t>Blessed Cardinal Newman</t>
  </si>
  <si>
    <t>Our Lady of Peace Elem Jr High</t>
  </si>
  <si>
    <t>Father Lacombe School</t>
  </si>
  <si>
    <t>Bishop Carroll High School</t>
  </si>
  <si>
    <t>J. J. Nearing Cath Elem School</t>
  </si>
  <si>
    <t>Legal School</t>
  </si>
  <si>
    <t>Albert Lacombe Cath. Elem. Sch</t>
  </si>
  <si>
    <t>Vital Grandin Catholic School</t>
  </si>
  <si>
    <t>Vincent J Maloney Cath Sch</t>
  </si>
  <si>
    <t>Bertha Kennedy Cath Comm Sch</t>
  </si>
  <si>
    <t>Neil M Ross Catholic School</t>
  </si>
  <si>
    <t>Richard S Fowler Cath Jr High</t>
  </si>
  <si>
    <t>Light of Christ Catholic Schoo</t>
  </si>
  <si>
    <t>St. Mary Catholic School</t>
  </si>
  <si>
    <t>St. Mary's Catholic School</t>
  </si>
  <si>
    <t>Holy Cross Catholic School</t>
  </si>
  <si>
    <t>St. Clement Catholic School</t>
  </si>
  <si>
    <t>Mother Teresa School</t>
  </si>
  <si>
    <t>St. Thomas More Catholic Sch.</t>
  </si>
  <si>
    <t>St. Catherine Catholic School</t>
  </si>
  <si>
    <t>St. Martha Catholic School</t>
  </si>
  <si>
    <t>St. Kateri School</t>
  </si>
  <si>
    <t>Sister Mary Phillps Elem Sch</t>
  </si>
  <si>
    <t>Father J A Turcotte OMI School</t>
  </si>
  <si>
    <t>Good Shepherd Community School</t>
  </si>
  <si>
    <t>Fr M Beauregard Ed Com Centre</t>
  </si>
  <si>
    <t>St. Gabriel School</t>
  </si>
  <si>
    <t>St. Anne School</t>
  </si>
  <si>
    <t>St. Joseph's Collegiate</t>
  </si>
  <si>
    <t>Notre Dame Collegiate</t>
  </si>
  <si>
    <t>Sacred Heart Academy</t>
  </si>
  <si>
    <t>Our Lady of the Snows Catholic</t>
  </si>
  <si>
    <t>Holy Cross Collegiate</t>
  </si>
  <si>
    <t>Okotoks Home Schooling</t>
  </si>
  <si>
    <t>Christ The King Academy</t>
  </si>
  <si>
    <t>Centre for Learning@HOME</t>
  </si>
  <si>
    <t>Holy Spirit Academy</t>
  </si>
  <si>
    <t>Holy Family Academy</t>
  </si>
  <si>
    <t>St. Anthony's School</t>
  </si>
  <si>
    <t>Clear Water Academy</t>
  </si>
  <si>
    <t>E. Central Alberta CSSRD No 16</t>
  </si>
  <si>
    <t>St. Jerome's School</t>
  </si>
  <si>
    <t>Blessed Sacrament School</t>
  </si>
  <si>
    <t>St. Joseph's School</t>
  </si>
  <si>
    <t>St. Catherine's School</t>
  </si>
  <si>
    <t>Our Lady of The Assumption Sch</t>
  </si>
  <si>
    <t>St. Patrick Fine Arts School</t>
  </si>
  <si>
    <t>St. Paul Elementary School</t>
  </si>
  <si>
    <t>Children of St. Martha School</t>
  </si>
  <si>
    <t>Father Leonard Van Tighem Sch</t>
  </si>
  <si>
    <t>St. Mary's RCS School</t>
  </si>
  <si>
    <t>St. Patricks RCS School</t>
  </si>
  <si>
    <t>St. Mary's Elementary School</t>
  </si>
  <si>
    <t>Father Gorman Elementary Sch</t>
  </si>
  <si>
    <t>St. Joseph's Elementary School</t>
  </si>
  <si>
    <t>New Horizons Charter School So</t>
  </si>
  <si>
    <t>New Horizons School</t>
  </si>
  <si>
    <t>Cen for Acad &amp; Personal Exell</t>
  </si>
  <si>
    <t>CAPE</t>
  </si>
  <si>
    <t>Aurora School Ltd.</t>
  </si>
  <si>
    <t>Aurora Middle School</t>
  </si>
  <si>
    <t>Aurora Elementary School</t>
  </si>
  <si>
    <t>Sir Alexander Mackenzie School</t>
  </si>
  <si>
    <t>Robert Rundle Elementary</t>
  </si>
  <si>
    <t>Lorne Akins Junior High School</t>
  </si>
  <si>
    <t>Ronald Harvey Elementary</t>
  </si>
  <si>
    <t>William D Cuts School</t>
  </si>
  <si>
    <t>Wild Rose Elementary School</t>
  </si>
  <si>
    <t>Elmer S Gish School</t>
  </si>
  <si>
    <t>Keenooshayo Elementary School</t>
  </si>
  <si>
    <t>Bellerose Composite High</t>
  </si>
  <si>
    <t>The Lacombe Christian Sch Soc</t>
  </si>
  <si>
    <t>Lacombe Christian School</t>
  </si>
  <si>
    <t>Tempo School</t>
  </si>
  <si>
    <t>River Valley School Society</t>
  </si>
  <si>
    <t>River Valley School ECS</t>
  </si>
  <si>
    <t>Strathcona Tweedsmuir Sch</t>
  </si>
  <si>
    <t>Strathcona-Tweedsmuir School</t>
  </si>
  <si>
    <t>Can Reformed Sch - Neerlandia</t>
  </si>
  <si>
    <t>Covenant Can. Reformed School</t>
  </si>
  <si>
    <t>Canadian Reformed School Soc</t>
  </si>
  <si>
    <t>Parkland Immanuel Christ Sch</t>
  </si>
  <si>
    <t>Bearspaw Christian Sch Society</t>
  </si>
  <si>
    <t>Bearspaw Christian School</t>
  </si>
  <si>
    <t>GCA Educational Society</t>
  </si>
  <si>
    <t>Glenmore Christian Academy</t>
  </si>
  <si>
    <t>Glenmore Christian Elementary</t>
  </si>
  <si>
    <t>Koinonia Christ Sch Red Deer</t>
  </si>
  <si>
    <t>Calgary Waldorf School Soc</t>
  </si>
  <si>
    <t>Calgary Waldorf School</t>
  </si>
  <si>
    <t>Progressive Academy Ed. Soc.</t>
  </si>
  <si>
    <t>Progressive Academy</t>
  </si>
  <si>
    <t>Rundle College</t>
  </si>
  <si>
    <t>Rundle College Jr High School</t>
  </si>
  <si>
    <t>Rundle College Senior High Sch</t>
  </si>
  <si>
    <t>Rundle College Elementary Sch</t>
  </si>
  <si>
    <t>Airdrie Koinonia Christian</t>
  </si>
  <si>
    <t>Airdrie Koinonia Christian Sch</t>
  </si>
  <si>
    <t>Central Alta Christ HS Soc.</t>
  </si>
  <si>
    <t>Central AB Christ High School</t>
  </si>
  <si>
    <t>Delta West Academy</t>
  </si>
  <si>
    <t>The Learning Experience</t>
  </si>
  <si>
    <t>ECS</t>
  </si>
  <si>
    <t>Learning Experience</t>
  </si>
  <si>
    <t>Alberta Conference 7th Day Ad</t>
  </si>
  <si>
    <t>Coralwood Adventist Academy</t>
  </si>
  <si>
    <t>Foothills Creative Begin ECS</t>
  </si>
  <si>
    <t>Foothills Creative Beginnings</t>
  </si>
  <si>
    <t>Montessori School of Calgary</t>
  </si>
  <si>
    <t>SB Code</t>
  </si>
  <si>
    <t>SB Name</t>
  </si>
  <si>
    <t>SB Type</t>
  </si>
  <si>
    <t>SC Code</t>
  </si>
  <si>
    <t>SC Name</t>
  </si>
  <si>
    <t>From</t>
  </si>
  <si>
    <t>To</t>
  </si>
  <si>
    <t>SUBTOTAL FRENCH AS A SECOND LANGUAGE  ECS</t>
  </si>
  <si>
    <t>Number of ECS Authorities</t>
  </si>
  <si>
    <t>Number of ECS Enrolments</t>
  </si>
  <si>
    <t>SUBTOTAL FRENCH AS A SECOND LANGUAGE PRIVATE</t>
  </si>
  <si>
    <t>Number of Private Authorities</t>
  </si>
  <si>
    <t>Number of Private Schools</t>
  </si>
  <si>
    <t>Number of Private Enrolments</t>
  </si>
  <si>
    <t>SUBTOTAL FRENCH AS A SECOND LANGUAGE-PUBLIC</t>
  </si>
  <si>
    <t>Number of Public Authorities</t>
  </si>
  <si>
    <t>Number of Public Schools</t>
  </si>
  <si>
    <t>Number of Public Enrolments</t>
  </si>
  <si>
    <t>GRAND TOTAL FRENCH AS A SECOND LANGUAGE</t>
  </si>
  <si>
    <t>Number of French as a  Second Language Schools</t>
  </si>
  <si>
    <t>Number of Francophone Authorities</t>
  </si>
  <si>
    <t>Number of French as a Second Language Authorities</t>
  </si>
  <si>
    <t>Number of Francophone Schools</t>
  </si>
  <si>
    <t>Number of Francophone Enrolments</t>
  </si>
  <si>
    <t>GRAND TOTAL FRANCOPHONE EDUCATION ENROLMENTS</t>
  </si>
  <si>
    <t>SUBTOTAL ALTERNATE PRIVATE</t>
  </si>
  <si>
    <t>SUBTOTAL ALTERNATE FRENCH-PUBLIC</t>
  </si>
  <si>
    <t>GRAND TOTAL ALTERNATE FRENCH</t>
  </si>
  <si>
    <t>Number of Alternate Authorities</t>
  </si>
  <si>
    <t>Number of Alternate Schools</t>
  </si>
  <si>
    <t>Number of Alternate Enrolments</t>
  </si>
  <si>
    <t>Number of Alternate French Authorities</t>
  </si>
  <si>
    <t>Number of Alternate French Private Schools</t>
  </si>
  <si>
    <t>Number of Alternate French Private Enrolments</t>
  </si>
  <si>
    <t>TABLE OF CONTENTS</t>
  </si>
  <si>
    <t>French as a Second Language enrolments</t>
  </si>
  <si>
    <t>Francophone Education enrolments</t>
  </si>
  <si>
    <t>Summary - all French enrolments 1988-2018</t>
  </si>
  <si>
    <t>Graphs</t>
  </si>
  <si>
    <t>Alternative French Language</t>
  </si>
  <si>
    <t>88-89</t>
  </si>
  <si>
    <t>89-90</t>
  </si>
  <si>
    <t>90-91</t>
  </si>
  <si>
    <t>91-92</t>
  </si>
  <si>
    <t>92-93</t>
  </si>
  <si>
    <t>93-94</t>
  </si>
  <si>
    <t>94-95</t>
  </si>
  <si>
    <t>95-96</t>
  </si>
  <si>
    <t>96-97</t>
  </si>
  <si>
    <t>97-98</t>
  </si>
  <si>
    <t>98-99</t>
  </si>
  <si>
    <t>99-2000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</si>
  <si>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</si>
  <si>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</si>
  <si>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</si>
  <si>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</si>
  <si>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</si>
  <si>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</si>
  <si>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</si>
  <si>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</si>
  <si>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</si>
  <si>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</si>
  <si>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</si>
  <si>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</si>
  <si>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</si>
  <si>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</si>
  <si>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</si>
  <si>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</si>
  <si>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</si>
  <si>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</si>
  <si>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</si>
  <si>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</si>
  <si>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Totals</t>
  </si>
  <si>
    <t>Francophone Education</t>
  </si>
  <si>
    <t>French as a Second Language</t>
  </si>
  <si>
    <t>FRANCOPHONE EDUCATION</t>
  </si>
  <si>
    <t>2017-2018</t>
  </si>
  <si>
    <t>2018-2019</t>
  </si>
  <si>
    <t>2019-2020</t>
  </si>
  <si>
    <t>2020-2021</t>
  </si>
  <si>
    <t>2021-2022</t>
  </si>
  <si>
    <t>2022-2023</t>
  </si>
  <si>
    <t>2023-2024</t>
  </si>
  <si>
    <t>2024-2025</t>
  </si>
  <si>
    <t>2025-2026</t>
  </si>
  <si>
    <t>Authorities</t>
  </si>
  <si>
    <t>Schools</t>
  </si>
  <si>
    <t>Students Enrolment</t>
  </si>
  <si>
    <t>FRENCH AS  SECOND LANGUAGE</t>
  </si>
  <si>
    <t>FSL</t>
  </si>
  <si>
    <t>Alternative</t>
  </si>
  <si>
    <t>Subtotal</t>
  </si>
  <si>
    <t>Total Authorities</t>
  </si>
  <si>
    <t>NUMBER OF SCHOOLS</t>
  </si>
  <si>
    <t>Total Schools</t>
  </si>
  <si>
    <t>NUMBER OF ENROLMENTS</t>
  </si>
  <si>
    <t>Total Enrolments</t>
  </si>
  <si>
    <t>ENROLMENTS</t>
  </si>
  <si>
    <t>2016-2017 (1)</t>
  </si>
  <si>
    <t>2017-2018 (2)</t>
  </si>
  <si>
    <t>Balance (2-1)</t>
  </si>
  <si>
    <t>FIMM</t>
  </si>
  <si>
    <t>SCHOOLS</t>
  </si>
  <si>
    <t>AUTHORITIES</t>
  </si>
  <si>
    <t>FRANCOPHONE</t>
  </si>
  <si>
    <t>2017-2018(2)</t>
  </si>
  <si>
    <t>Enrolments</t>
  </si>
  <si>
    <t>FRENCH IMMERSION</t>
  </si>
  <si>
    <t>FREN CH AS A SECOND LANGUAGEE</t>
  </si>
  <si>
    <t>NUMBER OF AUTHORITIES</t>
  </si>
  <si>
    <t>Page 1-11</t>
  </si>
  <si>
    <t>Page 12-39</t>
  </si>
  <si>
    <t>Page 40-41</t>
  </si>
  <si>
    <t>Number of ECS Schools</t>
  </si>
  <si>
    <t>Number of French as a Second Language Enrolments</t>
  </si>
  <si>
    <t>Alternate French enrolments</t>
  </si>
  <si>
    <t>2008-209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</si>
  <si>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</si>
  <si>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</si>
  <si>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</si>
  <si>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</si>
  <si>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</si>
  <si>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</si>
  <si>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</si>
  <si>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</si>
  <si>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2008-2009</t>
  </si>
  <si>
    <t>ALTERNATIVE FRENCH</t>
  </si>
  <si>
    <t>Page 42-48</t>
  </si>
  <si>
    <t>2016-18</t>
  </si>
  <si>
    <t>Page 49 -51</t>
  </si>
  <si>
    <t>ALTERNATIVE FRENCH (FRENCH IMMERSION)</t>
  </si>
  <si>
    <t>FRENCH FIRST LANGUAGE (FRANCOPHONE EDUCATION)</t>
  </si>
  <si>
    <t>FRENCH AS A SECOND LANGUAGE</t>
  </si>
  <si>
    <t>************</t>
  </si>
  <si>
    <t>EARLY CHILDHOOD SERVICES - PRIVATE - PUBLIC JURISDICTIONS</t>
  </si>
  <si>
    <t>ALL FRENCH ENROLMENTS 1988-2018</t>
  </si>
  <si>
    <t>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</si>
</sst>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</numFmts>
  <fonts count="36">
    <font>
      <sz val="11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b/>
      <sz val="8"/>
      <color rgb="FFFFFF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b/>
      <sz val="8"/>
      <name val="Helvetica"/>
    </font>
    <font>
      <sz val="9"/>
      <name val="Arial"/>
      <family val="2"/>
    </font>
    <font>
      <sz val="8"/>
      <name val="Helvetica-Narrow"/>
      <family val="2"/>
    </font>
    <font>
      <b/>
      <i/>
      <sz val="8"/>
      <name val="Arial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92D05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color rgb="FF92D050"/>
      <name val="Calibri"/>
      <family val="2"/>
      <scheme val="minor"/>
    </font>
    <font>
      <sz val="9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name val="Helvetica"/>
      <family val="2"/>
    </font>
    <font>
      <b/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color theme="1"/>
      <name val="Bernard MT Condensed"/>
      <family val="1"/>
    </font>
    <font>
      <sz val="48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ED9C4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0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0" fillId="0" borderId="0"/>
    <xf numFmtId="165" fontId="7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09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4" fillId="2" borderId="0" xfId="0" applyFont="1" applyFill="1" applyBorder="1"/>
    <xf numFmtId="0" fontId="4" fillId="3" borderId="0" xfId="0" applyFont="1" applyFill="1"/>
    <xf numFmtId="0" fontId="4" fillId="3" borderId="0" xfId="0" applyFont="1" applyFill="1" applyBorder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4" borderId="0" xfId="0" applyFont="1" applyFill="1"/>
    <xf numFmtId="0" fontId="4" fillId="5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4" xfId="0" applyFont="1" applyFill="1" applyBorder="1"/>
    <xf numFmtId="0" fontId="4" fillId="3" borderId="8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1" xfId="0" applyFont="1" applyBorder="1"/>
    <xf numFmtId="0" fontId="3" fillId="0" borderId="22" xfId="0" applyFont="1" applyBorder="1"/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3" borderId="0" xfId="0" applyFont="1" applyFill="1"/>
    <xf numFmtId="0" fontId="4" fillId="4" borderId="0" xfId="0" applyFont="1" applyFill="1" applyBorder="1"/>
    <xf numFmtId="0" fontId="4" fillId="5" borderId="0" xfId="0" applyFont="1" applyFill="1" applyBorder="1"/>
    <xf numFmtId="0" fontId="4" fillId="3" borderId="22" xfId="0" applyFont="1" applyFill="1" applyBorder="1" applyAlignment="1">
      <alignment horizontal="center"/>
    </xf>
    <xf numFmtId="0" fontId="1" fillId="6" borderId="1" xfId="0" applyFont="1" applyFill="1" applyBorder="1"/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4" fillId="7" borderId="7" xfId="0" applyFont="1" applyFill="1" applyBorder="1"/>
    <xf numFmtId="0" fontId="4" fillId="7" borderId="4" xfId="0" applyFont="1" applyFill="1" applyBorder="1"/>
    <xf numFmtId="0" fontId="4" fillId="7" borderId="4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right"/>
    </xf>
    <xf numFmtId="0" fontId="4" fillId="7" borderId="5" xfId="0" applyFont="1" applyFill="1" applyBorder="1" applyAlignment="1">
      <alignment horizontal="center"/>
    </xf>
    <xf numFmtId="0" fontId="4" fillId="7" borderId="18" xfId="0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/>
    </xf>
    <xf numFmtId="0" fontId="4" fillId="7" borderId="19" xfId="0" applyFont="1" applyFill="1" applyBorder="1" applyAlignment="1">
      <alignment horizontal="center"/>
    </xf>
    <xf numFmtId="0" fontId="4" fillId="7" borderId="24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3" fillId="7" borderId="4" xfId="0" applyFont="1" applyFill="1" applyBorder="1"/>
    <xf numFmtId="0" fontId="3" fillId="7" borderId="4" xfId="0" applyFont="1" applyFill="1" applyBorder="1" applyAlignment="1">
      <alignment horizontal="center"/>
    </xf>
    <xf numFmtId="0" fontId="3" fillId="0" borderId="8" xfId="0" applyFont="1" applyBorder="1"/>
    <xf numFmtId="0" fontId="4" fillId="0" borderId="4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4" fillId="3" borderId="0" xfId="0" applyFont="1" applyFill="1" applyBorder="1" applyAlignment="1">
      <alignment horizontal="right"/>
    </xf>
    <xf numFmtId="0" fontId="4" fillId="8" borderId="7" xfId="0" applyFont="1" applyFill="1" applyBorder="1"/>
    <xf numFmtId="0" fontId="3" fillId="8" borderId="7" xfId="0" applyFont="1" applyFill="1" applyBorder="1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12" borderId="0" xfId="0" applyFont="1" applyFill="1"/>
    <xf numFmtId="0" fontId="2" fillId="12" borderId="0" xfId="0" applyFont="1" applyFill="1" applyAlignment="1">
      <alignment horizontal="center"/>
    </xf>
    <xf numFmtId="0" fontId="4" fillId="3" borderId="9" xfId="0" applyFont="1" applyFill="1" applyBorder="1"/>
    <xf numFmtId="0" fontId="4" fillId="3" borderId="10" xfId="0" applyFont="1" applyFill="1" applyBorder="1"/>
    <xf numFmtId="0" fontId="4" fillId="3" borderId="10" xfId="0" applyFont="1" applyFill="1" applyBorder="1" applyAlignment="1">
      <alignment horizontal="center"/>
    </xf>
    <xf numFmtId="0" fontId="4" fillId="3" borderId="12" xfId="0" applyFont="1" applyFill="1" applyBorder="1"/>
    <xf numFmtId="0" fontId="4" fillId="3" borderId="13" xfId="0" applyFont="1" applyFill="1" applyBorder="1"/>
    <xf numFmtId="0" fontId="4" fillId="3" borderId="13" xfId="0" applyFont="1" applyFill="1" applyBorder="1" applyAlignment="1">
      <alignment horizontal="center"/>
    </xf>
    <xf numFmtId="0" fontId="4" fillId="8" borderId="18" xfId="0" applyFont="1" applyFill="1" applyBorder="1" applyAlignment="1">
      <alignment horizontal="center"/>
    </xf>
    <xf numFmtId="0" fontId="4" fillId="8" borderId="19" xfId="0" applyFont="1" applyFill="1" applyBorder="1" applyAlignment="1">
      <alignment horizontal="center"/>
    </xf>
    <xf numFmtId="0" fontId="4" fillId="8" borderId="20" xfId="0" applyFont="1" applyFill="1" applyBorder="1" applyAlignment="1">
      <alignment horizontal="center"/>
    </xf>
    <xf numFmtId="0" fontId="4" fillId="3" borderId="21" xfId="0" applyFont="1" applyFill="1" applyBorder="1"/>
    <xf numFmtId="0" fontId="4" fillId="3" borderId="22" xfId="0" applyFont="1" applyFill="1" applyBorder="1"/>
    <xf numFmtId="0" fontId="4" fillId="8" borderId="24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right"/>
    </xf>
    <xf numFmtId="0" fontId="4" fillId="3" borderId="15" xfId="0" applyFont="1" applyFill="1" applyBorder="1"/>
    <xf numFmtId="0" fontId="4" fillId="3" borderId="16" xfId="0" applyFont="1" applyFill="1" applyBorder="1"/>
    <xf numFmtId="0" fontId="4" fillId="3" borderId="16" xfId="0" applyFont="1" applyFill="1" applyBorder="1" applyAlignment="1">
      <alignment horizontal="center"/>
    </xf>
    <xf numFmtId="0" fontId="4" fillId="8" borderId="4" xfId="0" applyFont="1" applyFill="1" applyBorder="1"/>
    <xf numFmtId="0" fontId="4" fillId="8" borderId="4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8" borderId="16" xfId="0" applyFont="1" applyFill="1" applyBorder="1" applyAlignment="1">
      <alignment horizontal="right"/>
    </xf>
    <xf numFmtId="0" fontId="4" fillId="3" borderId="12" xfId="0" applyFont="1" applyFill="1" applyBorder="1" applyAlignment="1">
      <alignment horizontal="center"/>
    </xf>
    <xf numFmtId="0" fontId="4" fillId="9" borderId="0" xfId="0" applyFont="1" applyFill="1"/>
    <xf numFmtId="0" fontId="4" fillId="10" borderId="0" xfId="0" applyFont="1" applyFill="1"/>
    <xf numFmtId="0" fontId="4" fillId="11" borderId="0" xfId="0" applyFont="1" applyFill="1"/>
    <xf numFmtId="0" fontId="5" fillId="8" borderId="7" xfId="0" applyFont="1" applyFill="1" applyBorder="1"/>
    <xf numFmtId="0" fontId="5" fillId="8" borderId="4" xfId="0" applyFont="1" applyFill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3" borderId="0" xfId="0" applyFill="1"/>
    <xf numFmtId="0" fontId="3" fillId="0" borderId="25" xfId="0" applyFont="1" applyBorder="1" applyAlignment="1">
      <alignment horizontal="center"/>
    </xf>
    <xf numFmtId="0" fontId="4" fillId="8" borderId="28" xfId="0" applyFont="1" applyFill="1" applyBorder="1" applyAlignment="1">
      <alignment horizontal="center"/>
    </xf>
    <xf numFmtId="0" fontId="1" fillId="6" borderId="29" xfId="0" applyFont="1" applyFill="1" applyBorder="1"/>
    <xf numFmtId="0" fontId="1" fillId="6" borderId="30" xfId="0" applyFont="1" applyFill="1" applyBorder="1" applyAlignment="1">
      <alignment horizontal="center"/>
    </xf>
    <xf numFmtId="0" fontId="1" fillId="6" borderId="30" xfId="0" applyFont="1" applyFill="1" applyBorder="1"/>
    <xf numFmtId="0" fontId="1" fillId="6" borderId="31" xfId="0" applyFont="1" applyFill="1" applyBorder="1"/>
    <xf numFmtId="0" fontId="1" fillId="6" borderId="26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right"/>
    </xf>
    <xf numFmtId="0" fontId="5" fillId="3" borderId="0" xfId="0" applyFont="1" applyFill="1"/>
    <xf numFmtId="0" fontId="1" fillId="6" borderId="32" xfId="0" applyFont="1" applyFill="1" applyBorder="1"/>
    <xf numFmtId="0" fontId="1" fillId="6" borderId="33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right"/>
    </xf>
    <xf numFmtId="0" fontId="4" fillId="5" borderId="0" xfId="0" applyFont="1" applyFill="1" applyAlignment="1">
      <alignment horizontal="right"/>
    </xf>
    <xf numFmtId="0" fontId="4" fillId="8" borderId="26" xfId="0" applyFont="1" applyFill="1" applyBorder="1" applyAlignment="1">
      <alignment horizontal="right"/>
    </xf>
    <xf numFmtId="0" fontId="0" fillId="0" borderId="34" xfId="0" applyBorder="1"/>
    <xf numFmtId="0" fontId="0" fillId="0" borderId="0" xfId="0" applyFill="1"/>
    <xf numFmtId="0" fontId="0" fillId="0" borderId="34" xfId="0" applyBorder="1" applyAlignment="1">
      <alignment horizontal="left"/>
    </xf>
    <xf numFmtId="0" fontId="9" fillId="0" borderId="0" xfId="0" applyFont="1"/>
    <xf numFmtId="0" fontId="12" fillId="0" borderId="0" xfId="2" applyFont="1" applyAlignment="1">
      <alignment vertical="center"/>
    </xf>
    <xf numFmtId="0" fontId="13" fillId="0" borderId="38" xfId="2" applyFont="1" applyBorder="1" applyAlignment="1">
      <alignment horizontal="center" vertical="center"/>
    </xf>
    <xf numFmtId="0" fontId="14" fillId="0" borderId="38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5" fillId="0" borderId="38" xfId="2" applyFont="1" applyBorder="1" applyAlignment="1">
      <alignment vertical="center"/>
    </xf>
    <xf numFmtId="164" fontId="15" fillId="0" borderId="38" xfId="1" applyNumberFormat="1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4" fillId="0" borderId="39" xfId="2" applyFont="1" applyBorder="1" applyAlignment="1">
      <alignment horizontal="center" vertical="center"/>
    </xf>
    <xf numFmtId="3" fontId="13" fillId="16" borderId="39" xfId="2" applyNumberFormat="1" applyFont="1" applyFill="1" applyBorder="1" applyAlignment="1">
      <alignment vertical="center"/>
    </xf>
    <xf numFmtId="3" fontId="13" fillId="0" borderId="39" xfId="2" applyNumberFormat="1" applyFont="1" applyBorder="1" applyAlignment="1">
      <alignment vertical="center"/>
    </xf>
    <xf numFmtId="3" fontId="13" fillId="0" borderId="39" xfId="2" applyNumberFormat="1" applyFont="1" applyFill="1" applyBorder="1" applyAlignment="1">
      <alignment vertical="center"/>
    </xf>
    <xf numFmtId="3" fontId="13" fillId="0" borderId="40" xfId="2" applyNumberFormat="1" applyFont="1" applyFill="1" applyBorder="1" applyAlignment="1">
      <alignment vertical="center"/>
    </xf>
    <xf numFmtId="166" fontId="13" fillId="0" borderId="39" xfId="3" applyNumberFormat="1" applyFont="1" applyBorder="1" applyAlignment="1">
      <alignment vertical="center"/>
    </xf>
    <xf numFmtId="3" fontId="13" fillId="14" borderId="39" xfId="2" applyNumberFormat="1" applyFont="1" applyFill="1" applyBorder="1" applyAlignment="1">
      <alignment vertical="center"/>
    </xf>
    <xf numFmtId="164" fontId="13" fillId="0" borderId="39" xfId="1" applyNumberFormat="1" applyFont="1" applyBorder="1" applyAlignment="1">
      <alignment vertical="center"/>
    </xf>
    <xf numFmtId="164" fontId="13" fillId="14" borderId="41" xfId="1" applyNumberFormat="1" applyFont="1" applyFill="1" applyBorder="1" applyAlignment="1">
      <alignment vertical="center"/>
    </xf>
    <xf numFmtId="0" fontId="13" fillId="0" borderId="39" xfId="2" applyFont="1" applyBorder="1" applyAlignment="1">
      <alignment vertical="center"/>
    </xf>
    <xf numFmtId="3" fontId="13" fillId="0" borderId="41" xfId="2" applyNumberFormat="1" applyFont="1" applyBorder="1" applyAlignment="1">
      <alignment horizontal="right" vertical="center"/>
    </xf>
    <xf numFmtId="166" fontId="13" fillId="14" borderId="39" xfId="3" applyNumberFormat="1" applyFont="1" applyFill="1" applyBorder="1" applyAlignment="1">
      <alignment vertical="center"/>
    </xf>
    <xf numFmtId="166" fontId="13" fillId="0" borderId="41" xfId="3" applyNumberFormat="1" applyFont="1" applyBorder="1" applyAlignment="1">
      <alignment vertical="center"/>
    </xf>
    <xf numFmtId="164" fontId="13" fillId="14" borderId="39" xfId="1" applyNumberFormat="1" applyFont="1" applyFill="1" applyBorder="1" applyAlignment="1">
      <alignment vertical="center"/>
    </xf>
    <xf numFmtId="0" fontId="14" fillId="0" borderId="41" xfId="2" applyFont="1" applyBorder="1" applyAlignment="1">
      <alignment horizontal="center" vertical="center"/>
    </xf>
    <xf numFmtId="3" fontId="13" fillId="0" borderId="41" xfId="2" applyNumberFormat="1" applyFont="1" applyFill="1" applyBorder="1" applyAlignment="1">
      <alignment vertical="center"/>
    </xf>
    <xf numFmtId="3" fontId="13" fillId="0" borderId="41" xfId="2" applyNumberFormat="1" applyFont="1" applyBorder="1" applyAlignment="1">
      <alignment vertical="center"/>
    </xf>
    <xf numFmtId="3" fontId="13" fillId="16" borderId="41" xfId="2" applyNumberFormat="1" applyFont="1" applyFill="1" applyBorder="1" applyAlignment="1">
      <alignment vertical="center"/>
    </xf>
    <xf numFmtId="166" fontId="13" fillId="14" borderId="41" xfId="3" applyNumberFormat="1" applyFont="1" applyFill="1" applyBorder="1" applyAlignment="1">
      <alignment vertical="center"/>
    </xf>
    <xf numFmtId="164" fontId="13" fillId="0" borderId="41" xfId="1" applyNumberFormat="1" applyFont="1" applyBorder="1" applyAlignment="1">
      <alignment vertical="center"/>
    </xf>
    <xf numFmtId="0" fontId="13" fillId="14" borderId="41" xfId="2" applyFont="1" applyFill="1" applyBorder="1" applyAlignment="1">
      <alignment vertical="center"/>
    </xf>
    <xf numFmtId="0" fontId="13" fillId="0" borderId="41" xfId="2" applyFont="1" applyBorder="1" applyAlignment="1">
      <alignment vertical="center"/>
    </xf>
    <xf numFmtId="3" fontId="13" fillId="14" borderId="41" xfId="2" applyNumberFormat="1" applyFont="1" applyFill="1" applyBorder="1" applyAlignment="1">
      <alignment vertical="center"/>
    </xf>
    <xf numFmtId="0" fontId="13" fillId="0" borderId="41" xfId="2" applyFont="1" applyFill="1" applyBorder="1" applyAlignment="1">
      <alignment vertical="center"/>
    </xf>
    <xf numFmtId="0" fontId="13" fillId="16" borderId="41" xfId="2" applyFont="1" applyFill="1" applyBorder="1" applyAlignment="1">
      <alignment vertical="center"/>
    </xf>
    <xf numFmtId="0" fontId="14" fillId="0" borderId="42" xfId="2" applyFont="1" applyBorder="1" applyAlignment="1">
      <alignment horizontal="center" vertical="center"/>
    </xf>
    <xf numFmtId="0" fontId="13" fillId="16" borderId="42" xfId="2" applyFont="1" applyFill="1" applyBorder="1" applyAlignment="1">
      <alignment vertical="center"/>
    </xf>
    <xf numFmtId="0" fontId="13" fillId="0" borderId="42" xfId="2" applyFont="1" applyBorder="1" applyAlignment="1">
      <alignment vertical="center"/>
    </xf>
    <xf numFmtId="0" fontId="13" fillId="0" borderId="42" xfId="2" applyFont="1" applyFill="1" applyBorder="1" applyAlignment="1">
      <alignment vertical="center"/>
    </xf>
    <xf numFmtId="3" fontId="13" fillId="16" borderId="42" xfId="2" applyNumberFormat="1" applyFont="1" applyFill="1" applyBorder="1" applyAlignment="1">
      <alignment vertical="center"/>
    </xf>
    <xf numFmtId="3" fontId="13" fillId="0" borderId="42" xfId="2" applyNumberFormat="1" applyFont="1" applyBorder="1" applyAlignment="1">
      <alignment vertical="center"/>
    </xf>
    <xf numFmtId="3" fontId="13" fillId="0" borderId="42" xfId="2" applyNumberFormat="1" applyFont="1" applyFill="1" applyBorder="1" applyAlignment="1">
      <alignment vertical="center"/>
    </xf>
    <xf numFmtId="166" fontId="13" fillId="0" borderId="42" xfId="3" applyNumberFormat="1" applyFont="1" applyBorder="1" applyAlignment="1">
      <alignment vertical="center"/>
    </xf>
    <xf numFmtId="3" fontId="13" fillId="14" borderId="42" xfId="2" applyNumberFormat="1" applyFont="1" applyFill="1" applyBorder="1" applyAlignment="1">
      <alignment vertical="center"/>
    </xf>
    <xf numFmtId="164" fontId="13" fillId="0" borderId="42" xfId="1" applyNumberFormat="1" applyFont="1" applyBorder="1" applyAlignment="1">
      <alignment vertical="center"/>
    </xf>
    <xf numFmtId="0" fontId="14" fillId="0" borderId="43" xfId="2" applyFont="1" applyBorder="1" applyAlignment="1">
      <alignment horizontal="center" vertical="center"/>
    </xf>
    <xf numFmtId="3" fontId="14" fillId="0" borderId="43" xfId="2" applyNumberFormat="1" applyFont="1" applyBorder="1" applyAlignment="1">
      <alignment vertical="center"/>
    </xf>
    <xf numFmtId="0" fontId="15" fillId="0" borderId="44" xfId="2" applyFont="1" applyBorder="1" applyAlignment="1">
      <alignment vertical="center"/>
    </xf>
    <xf numFmtId="0" fontId="13" fillId="0" borderId="44" xfId="2" applyFont="1" applyBorder="1" applyAlignment="1">
      <alignment vertical="center"/>
    </xf>
    <xf numFmtId="0" fontId="12" fillId="0" borderId="0" xfId="2" applyFont="1" applyBorder="1" applyAlignment="1">
      <alignment horizontal="center"/>
    </xf>
    <xf numFmtId="3" fontId="12" fillId="0" borderId="0" xfId="2" applyNumberFormat="1" applyFont="1" applyBorder="1"/>
    <xf numFmtId="10" fontId="12" fillId="0" borderId="0" xfId="4" applyNumberFormat="1" applyFont="1" applyBorder="1"/>
    <xf numFmtId="10" fontId="13" fillId="0" borderId="0" xfId="4" applyNumberFormat="1" applyFont="1" applyFill="1" applyBorder="1" applyAlignment="1">
      <alignment vertical="center"/>
    </xf>
    <xf numFmtId="0" fontId="12" fillId="0" borderId="0" xfId="2" applyFont="1"/>
    <xf numFmtId="0" fontId="16" fillId="0" borderId="0" xfId="2" applyFont="1" applyAlignment="1">
      <alignment vertical="center"/>
    </xf>
    <xf numFmtId="3" fontId="13" fillId="16" borderId="39" xfId="2" applyNumberFormat="1" applyFont="1" applyFill="1" applyBorder="1" applyAlignment="1">
      <alignment horizontal="right" vertical="center"/>
    </xf>
    <xf numFmtId="3" fontId="13" fillId="0" borderId="39" xfId="2" applyNumberFormat="1" applyFont="1" applyBorder="1" applyAlignment="1">
      <alignment horizontal="right" vertical="center"/>
    </xf>
    <xf numFmtId="3" fontId="17" fillId="0" borderId="39" xfId="2" applyNumberFormat="1" applyFont="1" applyBorder="1" applyAlignment="1">
      <alignment horizontal="right" vertical="center"/>
    </xf>
    <xf numFmtId="0" fontId="13" fillId="0" borderId="40" xfId="2" applyFont="1" applyBorder="1" applyAlignment="1">
      <alignment vertical="center"/>
    </xf>
    <xf numFmtId="37" fontId="13" fillId="0" borderId="39" xfId="2" applyNumberFormat="1" applyFont="1" applyBorder="1" applyAlignment="1">
      <alignment vertical="center"/>
    </xf>
    <xf numFmtId="3" fontId="13" fillId="16" borderId="41" xfId="2" applyNumberFormat="1" applyFont="1" applyFill="1" applyBorder="1" applyAlignment="1">
      <alignment horizontal="right" vertical="center"/>
    </xf>
    <xf numFmtId="3" fontId="17" fillId="16" borderId="41" xfId="2" applyNumberFormat="1" applyFont="1" applyFill="1" applyBorder="1" applyAlignment="1">
      <alignment horizontal="right" vertical="center"/>
    </xf>
    <xf numFmtId="37" fontId="13" fillId="0" borderId="41" xfId="2" applyNumberFormat="1" applyFont="1" applyBorder="1" applyAlignment="1">
      <alignment vertical="center"/>
    </xf>
    <xf numFmtId="3" fontId="17" fillId="0" borderId="41" xfId="2" applyNumberFormat="1" applyFont="1" applyBorder="1" applyAlignment="1">
      <alignment horizontal="right" vertical="center"/>
    </xf>
    <xf numFmtId="37" fontId="13" fillId="14" borderId="41" xfId="2" applyNumberFormat="1" applyFont="1" applyFill="1" applyBorder="1" applyAlignment="1">
      <alignment vertical="center"/>
    </xf>
    <xf numFmtId="3" fontId="13" fillId="16" borderId="42" xfId="2" applyNumberFormat="1" applyFont="1" applyFill="1" applyBorder="1" applyAlignment="1">
      <alignment horizontal="right" vertical="center"/>
    </xf>
    <xf numFmtId="3" fontId="13" fillId="0" borderId="42" xfId="2" applyNumberFormat="1" applyFont="1" applyBorder="1" applyAlignment="1">
      <alignment horizontal="right" vertical="center"/>
    </xf>
    <xf numFmtId="3" fontId="17" fillId="0" borderId="42" xfId="2" applyNumberFormat="1" applyFont="1" applyBorder="1" applyAlignment="1">
      <alignment horizontal="right" vertical="center"/>
    </xf>
    <xf numFmtId="37" fontId="13" fillId="0" borderId="42" xfId="2" applyNumberFormat="1" applyFont="1" applyBorder="1" applyAlignment="1">
      <alignment vertical="center"/>
    </xf>
    <xf numFmtId="164" fontId="13" fillId="14" borderId="42" xfId="1" applyNumberFormat="1" applyFont="1" applyFill="1" applyBorder="1" applyAlignment="1">
      <alignment vertical="center"/>
    </xf>
    <xf numFmtId="0" fontId="14" fillId="0" borderId="43" xfId="2" applyFont="1" applyFill="1" applyBorder="1" applyAlignment="1">
      <alignment horizontal="center" vertical="center"/>
    </xf>
    <xf numFmtId="3" fontId="14" fillId="0" borderId="43" xfId="2" applyNumberFormat="1" applyFont="1" applyFill="1" applyBorder="1" applyAlignment="1">
      <alignment horizontal="right" vertical="center"/>
    </xf>
    <xf numFmtId="3" fontId="14" fillId="0" borderId="43" xfId="2" applyNumberFormat="1" applyFont="1" applyFill="1" applyBorder="1" applyAlignment="1">
      <alignment vertical="center"/>
    </xf>
    <xf numFmtId="3" fontId="14" fillId="0" borderId="45" xfId="2" applyNumberFormat="1" applyFont="1" applyFill="1" applyBorder="1" applyAlignment="1">
      <alignment vertical="center"/>
    </xf>
    <xf numFmtId="0" fontId="13" fillId="0" borderId="44" xfId="2" applyFont="1" applyFill="1" applyBorder="1" applyAlignment="1">
      <alignment vertical="center"/>
    </xf>
    <xf numFmtId="0" fontId="14" fillId="0" borderId="38" xfId="2" applyFont="1" applyBorder="1" applyAlignment="1">
      <alignment horizontal="center" vertical="center"/>
    </xf>
    <xf numFmtId="0" fontId="13" fillId="16" borderId="39" xfId="2" applyFont="1" applyFill="1" applyBorder="1" applyAlignment="1">
      <alignment vertical="center"/>
    </xf>
    <xf numFmtId="3" fontId="13" fillId="0" borderId="40" xfId="2" applyNumberFormat="1" applyFont="1" applyBorder="1" applyAlignment="1">
      <alignment horizontal="right" vertical="center"/>
    </xf>
    <xf numFmtId="166" fontId="13" fillId="0" borderId="41" xfId="3" applyNumberFormat="1" applyFont="1" applyFill="1" applyBorder="1" applyAlignment="1">
      <alignment vertical="center"/>
    </xf>
    <xf numFmtId="3" fontId="14" fillId="0" borderId="46" xfId="2" applyNumberFormat="1" applyFont="1" applyFill="1" applyBorder="1" applyAlignment="1">
      <alignment vertical="center"/>
    </xf>
    <xf numFmtId="3" fontId="14" fillId="0" borderId="46" xfId="2" applyNumberFormat="1" applyFont="1" applyFill="1" applyBorder="1" applyAlignment="1">
      <alignment horizontal="right" vertical="center"/>
    </xf>
    <xf numFmtId="0" fontId="18" fillId="0" borderId="0" xfId="2" applyFont="1" applyAlignment="1"/>
    <xf numFmtId="3" fontId="12" fillId="0" borderId="0" xfId="2" applyNumberFormat="1" applyFont="1"/>
    <xf numFmtId="164" fontId="12" fillId="0" borderId="0" xfId="1" applyNumberFormat="1" applyFont="1"/>
    <xf numFmtId="0" fontId="10" fillId="0" borderId="0" xfId="2" applyFont="1"/>
    <xf numFmtId="164" fontId="10" fillId="0" borderId="0" xfId="1" applyNumberFormat="1" applyFont="1"/>
    <xf numFmtId="0" fontId="3" fillId="18" borderId="56" xfId="0" applyFont="1" applyFill="1" applyBorder="1"/>
    <xf numFmtId="0" fontId="3" fillId="18" borderId="60" xfId="0" applyFont="1" applyFill="1" applyBorder="1"/>
    <xf numFmtId="0" fontId="3" fillId="18" borderId="63" xfId="0" applyFont="1" applyFill="1" applyBorder="1"/>
    <xf numFmtId="0" fontId="0" fillId="0" borderId="0" xfId="0" applyAlignment="1"/>
    <xf numFmtId="0" fontId="4" fillId="17" borderId="68" xfId="0" applyFont="1" applyFill="1" applyBorder="1" applyAlignment="1">
      <alignment horizontal="center"/>
    </xf>
    <xf numFmtId="0" fontId="4" fillId="17" borderId="13" xfId="0" applyFont="1" applyFill="1" applyBorder="1" applyAlignment="1">
      <alignment horizontal="center"/>
    </xf>
    <xf numFmtId="0" fontId="4" fillId="17" borderId="67" xfId="0" applyFont="1" applyFill="1" applyBorder="1" applyAlignment="1">
      <alignment horizontal="center"/>
    </xf>
    <xf numFmtId="0" fontId="3" fillId="17" borderId="56" xfId="0" applyFont="1" applyFill="1" applyBorder="1"/>
    <xf numFmtId="37" fontId="3" fillId="0" borderId="57" xfId="3" applyNumberFormat="1" applyFont="1" applyBorder="1" applyAlignment="1">
      <alignment horizontal="center"/>
    </xf>
    <xf numFmtId="37" fontId="3" fillId="0" borderId="69" xfId="3" applyNumberFormat="1" applyFont="1" applyBorder="1" applyAlignment="1">
      <alignment horizontal="center"/>
    </xf>
    <xf numFmtId="37" fontId="3" fillId="0" borderId="59" xfId="3" applyNumberFormat="1" applyFont="1" applyBorder="1" applyAlignment="1">
      <alignment horizontal="center"/>
    </xf>
    <xf numFmtId="37" fontId="3" fillId="0" borderId="70" xfId="3" applyNumberFormat="1" applyFont="1" applyBorder="1" applyAlignment="1">
      <alignment horizontal="center"/>
    </xf>
    <xf numFmtId="37" fontId="3" fillId="0" borderId="58" xfId="3" applyNumberFormat="1" applyFont="1" applyBorder="1" applyAlignment="1">
      <alignment horizontal="center"/>
    </xf>
    <xf numFmtId="37" fontId="3" fillId="0" borderId="71" xfId="3" applyNumberFormat="1" applyFont="1" applyBorder="1" applyAlignment="1">
      <alignment horizontal="center"/>
    </xf>
    <xf numFmtId="0" fontId="3" fillId="17" borderId="60" xfId="0" applyFont="1" applyFill="1" applyBorder="1"/>
    <xf numFmtId="37" fontId="3" fillId="0" borderId="61" xfId="3" applyNumberFormat="1" applyFont="1" applyBorder="1" applyAlignment="1">
      <alignment horizontal="center"/>
    </xf>
    <xf numFmtId="37" fontId="3" fillId="0" borderId="73" xfId="3" applyNumberFormat="1" applyFont="1" applyBorder="1" applyAlignment="1">
      <alignment horizontal="center"/>
    </xf>
    <xf numFmtId="37" fontId="3" fillId="0" borderId="62" xfId="3" applyNumberFormat="1" applyFont="1" applyBorder="1" applyAlignment="1">
      <alignment horizontal="center"/>
    </xf>
    <xf numFmtId="37" fontId="3" fillId="0" borderId="74" xfId="3" applyNumberFormat="1" applyFont="1" applyBorder="1" applyAlignment="1">
      <alignment horizontal="center"/>
    </xf>
    <xf numFmtId="37" fontId="3" fillId="0" borderId="41" xfId="3" applyNumberFormat="1" applyFont="1" applyBorder="1" applyAlignment="1">
      <alignment horizontal="center"/>
    </xf>
    <xf numFmtId="37" fontId="19" fillId="0" borderId="75" xfId="3" applyNumberFormat="1" applyFont="1" applyBorder="1" applyAlignment="1">
      <alignment horizontal="center"/>
    </xf>
    <xf numFmtId="37" fontId="3" fillId="0" borderId="74" xfId="3" applyNumberFormat="1" applyFont="1" applyFill="1" applyBorder="1" applyAlignment="1">
      <alignment horizontal="center"/>
    </xf>
    <xf numFmtId="37" fontId="3" fillId="0" borderId="41" xfId="3" applyNumberFormat="1" applyFont="1" applyFill="1" applyBorder="1" applyAlignment="1">
      <alignment horizontal="center"/>
    </xf>
    <xf numFmtId="37" fontId="19" fillId="0" borderId="75" xfId="3" applyNumberFormat="1" applyFont="1" applyFill="1" applyBorder="1" applyAlignment="1">
      <alignment horizontal="center"/>
    </xf>
    <xf numFmtId="0" fontId="3" fillId="17" borderId="76" xfId="0" applyFont="1" applyFill="1" applyBorder="1"/>
    <xf numFmtId="37" fontId="3" fillId="0" borderId="34" xfId="3" applyNumberFormat="1" applyFont="1" applyBorder="1" applyAlignment="1">
      <alignment horizontal="center"/>
    </xf>
    <xf numFmtId="37" fontId="3" fillId="0" borderId="77" xfId="3" applyNumberFormat="1" applyFont="1" applyBorder="1" applyAlignment="1">
      <alignment horizontal="center"/>
    </xf>
    <xf numFmtId="37" fontId="3" fillId="0" borderId="78" xfId="3" applyNumberFormat="1" applyFont="1" applyBorder="1" applyAlignment="1">
      <alignment horizontal="center"/>
    </xf>
    <xf numFmtId="37" fontId="3" fillId="0" borderId="79" xfId="3" applyNumberFormat="1" applyFont="1" applyBorder="1" applyAlignment="1">
      <alignment horizontal="center"/>
    </xf>
    <xf numFmtId="37" fontId="3" fillId="0" borderId="80" xfId="3" applyNumberFormat="1" applyFont="1" applyBorder="1" applyAlignment="1">
      <alignment horizontal="center"/>
    </xf>
    <xf numFmtId="37" fontId="3" fillId="0" borderId="72" xfId="3" applyNumberFormat="1" applyFont="1" applyBorder="1" applyAlignment="1">
      <alignment horizontal="center"/>
    </xf>
    <xf numFmtId="37" fontId="3" fillId="0" borderId="81" xfId="3" applyNumberFormat="1" applyFont="1" applyBorder="1" applyAlignment="1">
      <alignment horizontal="center"/>
    </xf>
    <xf numFmtId="0" fontId="4" fillId="19" borderId="82" xfId="0" applyFont="1" applyFill="1" applyBorder="1"/>
    <xf numFmtId="37" fontId="4" fillId="19" borderId="68" xfId="3" applyNumberFormat="1" applyFont="1" applyFill="1" applyBorder="1" applyAlignment="1">
      <alignment horizontal="center"/>
    </xf>
    <xf numFmtId="37" fontId="4" fillId="19" borderId="13" xfId="3" applyNumberFormat="1" applyFont="1" applyFill="1" applyBorder="1" applyAlignment="1">
      <alignment horizontal="center"/>
    </xf>
    <xf numFmtId="37" fontId="4" fillId="19" borderId="67" xfId="3" applyNumberFormat="1" applyFont="1" applyFill="1" applyBorder="1" applyAlignment="1">
      <alignment horizontal="center"/>
    </xf>
    <xf numFmtId="37" fontId="4" fillId="19" borderId="83" xfId="3" applyNumberFormat="1" applyFont="1" applyFill="1" applyBorder="1" applyAlignment="1">
      <alignment horizontal="center"/>
    </xf>
    <xf numFmtId="37" fontId="4" fillId="19" borderId="84" xfId="3" applyNumberFormat="1" applyFont="1" applyFill="1" applyBorder="1" applyAlignment="1">
      <alignment horizontal="center"/>
    </xf>
    <xf numFmtId="37" fontId="4" fillId="19" borderId="85" xfId="3" applyNumberFormat="1" applyFont="1" applyFill="1" applyBorder="1" applyAlignment="1">
      <alignment horizontal="center"/>
    </xf>
    <xf numFmtId="0" fontId="4" fillId="17" borderId="86" xfId="0" applyFont="1" applyFill="1" applyBorder="1"/>
    <xf numFmtId="0" fontId="4" fillId="20" borderId="68" xfId="0" applyFont="1" applyFill="1" applyBorder="1" applyAlignment="1">
      <alignment horizontal="center"/>
    </xf>
    <xf numFmtId="0" fontId="4" fillId="20" borderId="13" xfId="0" applyFont="1" applyFill="1" applyBorder="1" applyAlignment="1">
      <alignment horizontal="center"/>
    </xf>
    <xf numFmtId="0" fontId="4" fillId="20" borderId="67" xfId="0" applyFont="1" applyFill="1" applyBorder="1" applyAlignment="1">
      <alignment horizontal="center"/>
    </xf>
    <xf numFmtId="0" fontId="3" fillId="20" borderId="56" xfId="0" applyFont="1" applyFill="1" applyBorder="1"/>
    <xf numFmtId="0" fontId="3" fillId="20" borderId="60" xfId="0" applyFont="1" applyFill="1" applyBorder="1"/>
    <xf numFmtId="0" fontId="3" fillId="20" borderId="76" xfId="0" applyFont="1" applyFill="1" applyBorder="1"/>
    <xf numFmtId="0" fontId="4" fillId="20" borderId="86" xfId="0" applyFont="1" applyFill="1" applyBorder="1"/>
    <xf numFmtId="37" fontId="9" fillId="0" borderId="0" xfId="0" applyNumberFormat="1" applyFont="1"/>
    <xf numFmtId="0" fontId="4" fillId="2" borderId="6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67" xfId="0" applyFont="1" applyFill="1" applyBorder="1" applyAlignment="1">
      <alignment horizontal="center"/>
    </xf>
    <xf numFmtId="0" fontId="3" fillId="2" borderId="56" xfId="0" applyFont="1" applyFill="1" applyBorder="1"/>
    <xf numFmtId="0" fontId="3" fillId="2" borderId="60" xfId="0" applyFont="1" applyFill="1" applyBorder="1"/>
    <xf numFmtId="37" fontId="3" fillId="0" borderId="61" xfId="3" applyNumberFormat="1" applyFont="1" applyFill="1" applyBorder="1" applyAlignment="1">
      <alignment horizontal="center"/>
    </xf>
    <xf numFmtId="37" fontId="3" fillId="0" borderId="62" xfId="3" applyNumberFormat="1" applyFont="1" applyFill="1" applyBorder="1" applyAlignment="1">
      <alignment horizontal="center"/>
    </xf>
    <xf numFmtId="0" fontId="3" fillId="2" borderId="76" xfId="0" applyFont="1" applyFill="1" applyBorder="1"/>
    <xf numFmtId="0" fontId="4" fillId="2" borderId="86" xfId="0" applyFont="1" applyFill="1" applyBorder="1"/>
    <xf numFmtId="0" fontId="3" fillId="0" borderId="90" xfId="0" applyFont="1" applyBorder="1"/>
    <xf numFmtId="0" fontId="2" fillId="22" borderId="93" xfId="0" applyFont="1" applyFill="1" applyBorder="1" applyAlignment="1">
      <alignment horizontal="center"/>
    </xf>
    <xf numFmtId="0" fontId="2" fillId="23" borderId="93" xfId="0" applyFont="1" applyFill="1" applyBorder="1" applyAlignment="1">
      <alignment horizontal="center"/>
    </xf>
    <xf numFmtId="0" fontId="3" fillId="0" borderId="68" xfId="0" applyFont="1" applyBorder="1"/>
    <xf numFmtId="3" fontId="3" fillId="24" borderId="93" xfId="0" applyNumberFormat="1" applyFont="1" applyFill="1" applyBorder="1" applyAlignment="1">
      <alignment horizontal="center"/>
    </xf>
    <xf numFmtId="3" fontId="3" fillId="25" borderId="93" xfId="0" applyNumberFormat="1" applyFont="1" applyFill="1" applyBorder="1" applyAlignment="1">
      <alignment horizontal="center"/>
    </xf>
    <xf numFmtId="3" fontId="3" fillId="26" borderId="93" xfId="0" applyNumberFormat="1" applyFont="1" applyFill="1" applyBorder="1" applyAlignment="1">
      <alignment horizontal="center"/>
    </xf>
    <xf numFmtId="3" fontId="21" fillId="13" borderId="67" xfId="0" applyNumberFormat="1" applyFont="1" applyFill="1" applyBorder="1"/>
    <xf numFmtId="3" fontId="2" fillId="22" borderId="95" xfId="0" applyNumberFormat="1" applyFont="1" applyFill="1" applyBorder="1" applyAlignment="1">
      <alignment horizontal="center"/>
    </xf>
    <xf numFmtId="3" fontId="1" fillId="23" borderId="95" xfId="0" applyNumberFormat="1" applyFont="1" applyFill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3" fontId="21" fillId="13" borderId="67" xfId="0" applyNumberFormat="1" applyFont="1" applyFill="1" applyBorder="1" applyAlignment="1">
      <alignment horizontal="center"/>
    </xf>
    <xf numFmtId="3" fontId="22" fillId="13" borderId="67" xfId="0" applyNumberFormat="1" applyFont="1" applyFill="1" applyBorder="1" applyAlignment="1">
      <alignment horizontal="center"/>
    </xf>
    <xf numFmtId="0" fontId="20" fillId="27" borderId="94" xfId="0" applyFont="1" applyFill="1" applyBorder="1" applyAlignment="1">
      <alignment horizontal="center"/>
    </xf>
    <xf numFmtId="0" fontId="9" fillId="0" borderId="90" xfId="0" applyFont="1" applyBorder="1" applyAlignment="1">
      <alignment horizontal="center"/>
    </xf>
    <xf numFmtId="0" fontId="2" fillId="28" borderId="93" xfId="0" applyFont="1" applyFill="1" applyBorder="1" applyAlignment="1">
      <alignment horizontal="center"/>
    </xf>
    <xf numFmtId="3" fontId="3" fillId="29" borderId="93" xfId="0" applyNumberFormat="1" applyFont="1" applyFill="1" applyBorder="1" applyAlignment="1">
      <alignment horizontal="center"/>
    </xf>
    <xf numFmtId="3" fontId="4" fillId="25" borderId="93" xfId="0" applyNumberFormat="1" applyFont="1" applyFill="1" applyBorder="1" applyAlignment="1">
      <alignment horizontal="center"/>
    </xf>
    <xf numFmtId="3" fontId="3" fillId="3" borderId="93" xfId="0" applyNumberFormat="1" applyFont="1" applyFill="1" applyBorder="1" applyAlignment="1">
      <alignment horizontal="center"/>
    </xf>
    <xf numFmtId="3" fontId="1" fillId="13" borderId="67" xfId="0" applyNumberFormat="1" applyFont="1" applyFill="1" applyBorder="1"/>
    <xf numFmtId="0" fontId="3" fillId="0" borderId="94" xfId="0" applyFont="1" applyBorder="1"/>
    <xf numFmtId="3" fontId="3" fillId="29" borderId="95" xfId="0" applyNumberFormat="1" applyFont="1" applyFill="1" applyBorder="1" applyAlignment="1">
      <alignment horizontal="center"/>
    </xf>
    <xf numFmtId="3" fontId="4" fillId="25" borderId="95" xfId="0" applyNumberFormat="1" applyFont="1" applyFill="1" applyBorder="1" applyAlignment="1">
      <alignment horizontal="center"/>
    </xf>
    <xf numFmtId="3" fontId="3" fillId="3" borderId="95" xfId="0" applyNumberFormat="1" applyFont="1" applyFill="1" applyBorder="1" applyAlignment="1">
      <alignment horizontal="center"/>
    </xf>
    <xf numFmtId="3" fontId="9" fillId="29" borderId="93" xfId="0" applyNumberFormat="1" applyFont="1" applyFill="1" applyBorder="1" applyAlignment="1">
      <alignment horizontal="center"/>
    </xf>
    <xf numFmtId="3" fontId="24" fillId="13" borderId="67" xfId="0" applyNumberFormat="1" applyFont="1" applyFill="1" applyBorder="1"/>
    <xf numFmtId="0" fontId="3" fillId="0" borderId="57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166" fontId="4" fillId="18" borderId="59" xfId="3" applyNumberFormat="1" applyFont="1" applyFill="1" applyBorder="1" applyAlignment="1"/>
    <xf numFmtId="0" fontId="3" fillId="18" borderId="53" xfId="0" applyFont="1" applyFill="1" applyBorder="1" applyAlignment="1">
      <alignment horizontal="center"/>
    </xf>
    <xf numFmtId="0" fontId="3" fillId="18" borderId="54" xfId="0" applyFont="1" applyFill="1" applyBorder="1" applyAlignment="1">
      <alignment horizontal="center"/>
    </xf>
    <xf numFmtId="0" fontId="4" fillId="18" borderId="55" xfId="0" applyFont="1" applyFill="1" applyBorder="1" applyAlignment="1">
      <alignment horizontal="center"/>
    </xf>
    <xf numFmtId="0" fontId="4" fillId="18" borderId="55" xfId="0" applyFont="1" applyFill="1" applyBorder="1" applyAlignment="1">
      <alignment horizontal="right"/>
    </xf>
    <xf numFmtId="166" fontId="4" fillId="18" borderId="59" xfId="3" applyNumberFormat="1" applyFont="1" applyFill="1" applyBorder="1" applyAlignment="1">
      <alignment horizontal="right"/>
    </xf>
    <xf numFmtId="0" fontId="3" fillId="0" borderId="61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166" fontId="4" fillId="18" borderId="62" xfId="3" applyNumberFormat="1" applyFont="1" applyFill="1" applyBorder="1" applyAlignment="1"/>
    <xf numFmtId="166" fontId="4" fillId="18" borderId="62" xfId="3" applyNumberFormat="1" applyFont="1" applyFill="1" applyBorder="1" applyAlignment="1">
      <alignment horizontal="right"/>
    </xf>
    <xf numFmtId="0" fontId="3" fillId="0" borderId="64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37" fontId="3" fillId="0" borderId="65" xfId="3" applyNumberFormat="1" applyFont="1" applyBorder="1" applyAlignment="1">
      <alignment horizontal="center"/>
    </xf>
    <xf numFmtId="166" fontId="4" fillId="18" borderId="66" xfId="3" applyNumberFormat="1" applyFont="1" applyFill="1" applyBorder="1" applyAlignment="1"/>
    <xf numFmtId="166" fontId="4" fillId="18" borderId="66" xfId="3" applyNumberFormat="1" applyFont="1" applyFill="1" applyBorder="1" applyAlignment="1">
      <alignment horizontal="right"/>
    </xf>
    <xf numFmtId="0" fontId="4" fillId="18" borderId="67" xfId="0" applyFont="1" applyFill="1" applyBorder="1" applyAlignment="1">
      <alignment horizontal="right"/>
    </xf>
    <xf numFmtId="166" fontId="3" fillId="0" borderId="64" xfId="3" applyNumberFormat="1" applyFont="1" applyBorder="1" applyAlignment="1">
      <alignment horizontal="center"/>
    </xf>
    <xf numFmtId="0" fontId="3" fillId="0" borderId="65" xfId="3" applyNumberFormat="1" applyFont="1" applyBorder="1" applyAlignment="1">
      <alignment horizontal="center"/>
    </xf>
    <xf numFmtId="3" fontId="3" fillId="0" borderId="64" xfId="0" applyNumberFormat="1" applyFont="1" applyBorder="1" applyAlignment="1">
      <alignment horizontal="center"/>
    </xf>
    <xf numFmtId="3" fontId="3" fillId="0" borderId="57" xfId="0" applyNumberFormat="1" applyFont="1" applyBorder="1" applyAlignment="1">
      <alignment horizontal="center"/>
    </xf>
    <xf numFmtId="3" fontId="3" fillId="0" borderId="58" xfId="0" applyNumberFormat="1" applyFont="1" applyBorder="1" applyAlignment="1">
      <alignment horizontal="center"/>
    </xf>
    <xf numFmtId="3" fontId="3" fillId="0" borderId="58" xfId="3" applyNumberFormat="1" applyFont="1" applyBorder="1" applyAlignment="1">
      <alignment horizontal="center"/>
    </xf>
    <xf numFmtId="3" fontId="3" fillId="0" borderId="61" xfId="0" applyNumberFormat="1" applyFont="1" applyBorder="1" applyAlignment="1">
      <alignment horizontal="center"/>
    </xf>
    <xf numFmtId="3" fontId="3" fillId="0" borderId="41" xfId="0" applyNumberFormat="1" applyFont="1" applyBorder="1" applyAlignment="1">
      <alignment horizontal="center"/>
    </xf>
    <xf numFmtId="3" fontId="3" fillId="0" borderId="41" xfId="3" applyNumberFormat="1" applyFont="1" applyBorder="1" applyAlignment="1">
      <alignment horizontal="center"/>
    </xf>
    <xf numFmtId="37" fontId="3" fillId="0" borderId="64" xfId="3" applyNumberFormat="1" applyFont="1" applyBorder="1" applyAlignment="1">
      <alignment horizontal="center"/>
    </xf>
    <xf numFmtId="0" fontId="19" fillId="0" borderId="65" xfId="0" applyFont="1" applyBorder="1" applyAlignment="1">
      <alignment horizontal="center"/>
    </xf>
    <xf numFmtId="37" fontId="19" fillId="0" borderId="65" xfId="3" applyNumberFormat="1" applyFont="1" applyBorder="1" applyAlignment="1">
      <alignment horizontal="center"/>
    </xf>
    <xf numFmtId="3" fontId="19" fillId="0" borderId="65" xfId="0" applyNumberFormat="1" applyFont="1" applyBorder="1" applyAlignment="1">
      <alignment horizontal="center"/>
    </xf>
    <xf numFmtId="3" fontId="19" fillId="0" borderId="65" xfId="3" applyNumberFormat="1" applyFont="1" applyBorder="1" applyAlignment="1">
      <alignment horizontal="center"/>
    </xf>
    <xf numFmtId="0" fontId="4" fillId="8" borderId="26" xfId="0" applyFont="1" applyFill="1" applyBorder="1" applyAlignment="1">
      <alignment horizontal="center"/>
    </xf>
    <xf numFmtId="0" fontId="4" fillId="8" borderId="27" xfId="0" applyFont="1" applyFill="1" applyBorder="1" applyAlignment="1">
      <alignment horizontal="center"/>
    </xf>
    <xf numFmtId="0" fontId="3" fillId="0" borderId="98" xfId="0" applyFont="1" applyBorder="1" applyAlignment="1">
      <alignment horizontal="center"/>
    </xf>
    <xf numFmtId="0" fontId="3" fillId="0" borderId="99" xfId="0" applyFont="1" applyBorder="1" applyAlignment="1">
      <alignment horizontal="center"/>
    </xf>
    <xf numFmtId="0" fontId="3" fillId="0" borderId="98" xfId="0" applyFont="1" applyBorder="1"/>
    <xf numFmtId="0" fontId="3" fillId="0" borderId="25" xfId="0" applyFont="1" applyBorder="1"/>
    <xf numFmtId="0" fontId="3" fillId="0" borderId="42" xfId="0" applyFont="1" applyBorder="1" applyAlignment="1">
      <alignment horizontal="center"/>
    </xf>
    <xf numFmtId="0" fontId="4" fillId="3" borderId="4" xfId="0" applyFont="1" applyFill="1" applyBorder="1" applyAlignment="1">
      <alignment horizontal="right"/>
    </xf>
    <xf numFmtId="0" fontId="3" fillId="0" borderId="4" xfId="0" applyFont="1" applyBorder="1"/>
    <xf numFmtId="37" fontId="3" fillId="0" borderId="0" xfId="0" applyNumberFormat="1" applyFont="1"/>
    <xf numFmtId="37" fontId="0" fillId="0" borderId="0" xfId="0" applyNumberFormat="1"/>
    <xf numFmtId="166" fontId="4" fillId="18" borderId="59" xfId="3" applyNumberFormat="1" applyFont="1" applyFill="1" applyBorder="1" applyAlignment="1">
      <alignment horizontal="center"/>
    </xf>
    <xf numFmtId="166" fontId="4" fillId="18" borderId="62" xfId="3" applyNumberFormat="1" applyFont="1" applyFill="1" applyBorder="1" applyAlignment="1">
      <alignment horizontal="center"/>
    </xf>
    <xf numFmtId="166" fontId="4" fillId="18" borderId="66" xfId="3" applyNumberFormat="1" applyFont="1" applyFill="1" applyBorder="1" applyAlignment="1">
      <alignment horizontal="center"/>
    </xf>
    <xf numFmtId="0" fontId="3" fillId="0" borderId="11" xfId="0" applyFont="1" applyBorder="1"/>
    <xf numFmtId="0" fontId="3" fillId="0" borderId="14" xfId="0" applyFont="1" applyBorder="1"/>
    <xf numFmtId="0" fontId="3" fillId="0" borderId="17" xfId="0" applyFont="1" applyBorder="1"/>
    <xf numFmtId="3" fontId="25" fillId="13" borderId="67" xfId="0" applyNumberFormat="1" applyFont="1" applyFill="1" applyBorder="1"/>
    <xf numFmtId="0" fontId="26" fillId="0" borderId="0" xfId="0" applyFont="1"/>
    <xf numFmtId="0" fontId="27" fillId="37" borderId="35" xfId="2" applyFont="1" applyFill="1" applyBorder="1" applyAlignment="1">
      <alignment horizontal="center" vertical="center" textRotation="90"/>
    </xf>
    <xf numFmtId="0" fontId="27" fillId="37" borderId="36" xfId="2" applyFont="1" applyFill="1" applyBorder="1" applyAlignment="1">
      <alignment horizontal="center" vertical="center" textRotation="90"/>
    </xf>
    <xf numFmtId="0" fontId="28" fillId="37" borderId="36" xfId="0" applyFont="1" applyFill="1" applyBorder="1" applyAlignment="1">
      <alignment horizontal="center" vertical="center" textRotation="90"/>
    </xf>
    <xf numFmtId="0" fontId="28" fillId="37" borderId="37" xfId="0" applyFont="1" applyFill="1" applyBorder="1" applyAlignment="1">
      <alignment horizontal="right" vertical="center" textRotation="90"/>
    </xf>
    <xf numFmtId="0" fontId="29" fillId="37" borderId="89" xfId="0" applyFont="1" applyFill="1" applyBorder="1" applyAlignment="1">
      <alignment textRotation="90"/>
    </xf>
    <xf numFmtId="3" fontId="29" fillId="0" borderId="89" xfId="0" applyNumberFormat="1" applyFont="1" applyBorder="1" applyAlignment="1">
      <alignment vertical="center" textRotation="90"/>
    </xf>
    <xf numFmtId="3" fontId="29" fillId="0" borderId="96" xfId="0" applyNumberFormat="1" applyFont="1" applyBorder="1" applyAlignment="1">
      <alignment vertical="center" textRotation="90"/>
    </xf>
    <xf numFmtId="3" fontId="30" fillId="0" borderId="96" xfId="0" applyNumberFormat="1" applyFont="1" applyFill="1" applyBorder="1" applyAlignment="1">
      <alignment vertical="center" textRotation="90"/>
    </xf>
    <xf numFmtId="3" fontId="29" fillId="0" borderId="97" xfId="0" applyNumberFormat="1" applyFont="1" applyBorder="1" applyAlignment="1">
      <alignment horizontal="right" vertical="center" textRotation="90"/>
    </xf>
    <xf numFmtId="0" fontId="29" fillId="37" borderId="90" xfId="0" applyFont="1" applyFill="1" applyBorder="1" applyAlignment="1">
      <alignment textRotation="90"/>
    </xf>
    <xf numFmtId="3" fontId="29" fillId="0" borderId="90" xfId="0" applyNumberFormat="1" applyFont="1" applyBorder="1" applyAlignment="1">
      <alignment vertical="center" textRotation="90"/>
    </xf>
    <xf numFmtId="3" fontId="29" fillId="0" borderId="0" xfId="0" applyNumberFormat="1" applyFont="1" applyBorder="1" applyAlignment="1">
      <alignment vertical="center" textRotation="90"/>
    </xf>
    <xf numFmtId="3" fontId="30" fillId="0" borderId="0" xfId="0" applyNumberFormat="1" applyFont="1" applyFill="1" applyBorder="1" applyAlignment="1">
      <alignment vertical="center" textRotation="90"/>
    </xf>
    <xf numFmtId="3" fontId="29" fillId="0" borderId="100" xfId="0" applyNumberFormat="1" applyFont="1" applyBorder="1" applyAlignment="1">
      <alignment horizontal="right" vertical="center" textRotation="90"/>
    </xf>
    <xf numFmtId="0" fontId="29" fillId="37" borderId="87" xfId="0" applyFont="1" applyFill="1" applyBorder="1" applyAlignment="1">
      <alignment textRotation="90"/>
    </xf>
    <xf numFmtId="3" fontId="29" fillId="0" borderId="87" xfId="0" applyNumberFormat="1" applyFont="1" applyBorder="1" applyAlignment="1">
      <alignment vertical="center" textRotation="90"/>
    </xf>
    <xf numFmtId="3" fontId="29" fillId="0" borderId="38" xfId="0" applyNumberFormat="1" applyFont="1" applyBorder="1" applyAlignment="1">
      <alignment vertical="center" textRotation="90"/>
    </xf>
    <xf numFmtId="3" fontId="30" fillId="0" borderId="38" xfId="0" applyNumberFormat="1" applyFont="1" applyFill="1" applyBorder="1" applyAlignment="1">
      <alignment vertical="center" textRotation="90"/>
    </xf>
    <xf numFmtId="3" fontId="29" fillId="0" borderId="88" xfId="0" applyNumberFormat="1" applyFont="1" applyBorder="1" applyAlignment="1">
      <alignment horizontal="right" vertical="center" textRotation="90"/>
    </xf>
    <xf numFmtId="0" fontId="31" fillId="2" borderId="35" xfId="0" applyFont="1" applyFill="1" applyBorder="1" applyAlignment="1">
      <alignment textRotation="90"/>
    </xf>
    <xf numFmtId="3" fontId="29" fillId="2" borderId="35" xfId="0" applyNumberFormat="1" applyFont="1" applyFill="1" applyBorder="1" applyAlignment="1">
      <alignment vertical="center" textRotation="90"/>
    </xf>
    <xf numFmtId="3" fontId="29" fillId="2" borderId="36" xfId="0" applyNumberFormat="1" applyFont="1" applyFill="1" applyBorder="1" applyAlignment="1">
      <alignment vertical="center" textRotation="90"/>
    </xf>
    <xf numFmtId="3" fontId="29" fillId="2" borderId="37" xfId="0" applyNumberFormat="1" applyFont="1" applyFill="1" applyBorder="1" applyAlignment="1">
      <alignment horizontal="right" vertical="center" textRotation="90"/>
    </xf>
    <xf numFmtId="0" fontId="3" fillId="0" borderId="0" xfId="0" applyFont="1" applyAlignment="1">
      <alignment horizontal="right" vertical="center"/>
    </xf>
    <xf numFmtId="0" fontId="29" fillId="0" borderId="0" xfId="0" applyFont="1"/>
    <xf numFmtId="14" fontId="27" fillId="37" borderId="36" xfId="2" applyNumberFormat="1" applyFont="1" applyFill="1" applyBorder="1" applyAlignment="1">
      <alignment horizontal="center" vertical="center" textRotation="90"/>
    </xf>
    <xf numFmtId="0" fontId="31" fillId="37" borderId="36" xfId="0" applyFont="1" applyFill="1" applyBorder="1" applyAlignment="1">
      <alignment horizontal="center" vertical="center" textRotation="90"/>
    </xf>
    <xf numFmtId="0" fontId="31" fillId="37" borderId="37" xfId="0" applyFont="1" applyFill="1" applyBorder="1" applyAlignment="1">
      <alignment horizontal="right" vertical="center" textRotation="90"/>
    </xf>
    <xf numFmtId="0" fontId="29" fillId="37" borderId="101" xfId="0" applyFont="1" applyFill="1" applyBorder="1" applyAlignment="1">
      <alignment textRotation="90"/>
    </xf>
    <xf numFmtId="3" fontId="29" fillId="0" borderId="90" xfId="0" applyNumberFormat="1" applyFont="1" applyBorder="1" applyAlignment="1">
      <alignment textRotation="90"/>
    </xf>
    <xf numFmtId="3" fontId="29" fillId="0" borderId="0" xfId="0" applyNumberFormat="1" applyFont="1" applyBorder="1" applyAlignment="1">
      <alignment textRotation="90"/>
    </xf>
    <xf numFmtId="3" fontId="29" fillId="0" borderId="96" xfId="0" applyNumberFormat="1" applyFont="1" applyBorder="1" applyAlignment="1">
      <alignment textRotation="90"/>
    </xf>
    <xf numFmtId="0" fontId="29" fillId="37" borderId="82" xfId="0" applyFont="1" applyFill="1" applyBorder="1" applyAlignment="1">
      <alignment textRotation="90"/>
    </xf>
    <xf numFmtId="3" fontId="29" fillId="2" borderId="83" xfId="0" applyNumberFormat="1" applyFont="1" applyFill="1" applyBorder="1" applyAlignment="1">
      <alignment textRotation="90"/>
    </xf>
    <xf numFmtId="3" fontId="29" fillId="2" borderId="25" xfId="0" applyNumberFormat="1" applyFont="1" applyFill="1" applyBorder="1" applyAlignment="1">
      <alignment textRotation="90"/>
    </xf>
    <xf numFmtId="3" fontId="29" fillId="2" borderId="0" xfId="0" applyNumberFormat="1" applyFont="1" applyFill="1" applyBorder="1" applyAlignment="1">
      <alignment textRotation="90"/>
    </xf>
    <xf numFmtId="3" fontId="29" fillId="2" borderId="100" xfId="0" applyNumberFormat="1" applyFont="1" applyFill="1" applyBorder="1" applyAlignment="1">
      <alignment textRotation="90"/>
    </xf>
    <xf numFmtId="0" fontId="29" fillId="37" borderId="102" xfId="0" applyFont="1" applyFill="1" applyBorder="1" applyAlignment="1">
      <alignment textRotation="90"/>
    </xf>
    <xf numFmtId="3" fontId="29" fillId="0" borderId="22" xfId="0" applyNumberFormat="1" applyFont="1" applyBorder="1" applyAlignment="1">
      <alignment textRotation="90"/>
    </xf>
    <xf numFmtId="3" fontId="29" fillId="0" borderId="103" xfId="0" applyNumberFormat="1" applyFont="1" applyBorder="1" applyAlignment="1">
      <alignment horizontal="right" vertical="center" textRotation="90"/>
    </xf>
    <xf numFmtId="0" fontId="29" fillId="37" borderId="104" xfId="0" applyFont="1" applyFill="1" applyBorder="1" applyAlignment="1">
      <alignment textRotation="90"/>
    </xf>
    <xf numFmtId="3" fontId="29" fillId="0" borderId="105" xfId="0" applyNumberFormat="1" applyFont="1" applyBorder="1" applyAlignment="1">
      <alignment textRotation="90"/>
    </xf>
    <xf numFmtId="0" fontId="29" fillId="37" borderId="106" xfId="0" applyFont="1" applyFill="1" applyBorder="1" applyAlignment="1">
      <alignment textRotation="90"/>
    </xf>
    <xf numFmtId="3" fontId="29" fillId="2" borderId="87" xfId="0" applyNumberFormat="1" applyFont="1" applyFill="1" applyBorder="1" applyAlignment="1">
      <alignment textRotation="90"/>
    </xf>
    <xf numFmtId="3" fontId="29" fillId="2" borderId="38" xfId="0" applyNumberFormat="1" applyFont="1" applyFill="1" applyBorder="1" applyAlignment="1">
      <alignment textRotation="90"/>
    </xf>
    <xf numFmtId="3" fontId="29" fillId="2" borderId="88" xfId="0" applyNumberFormat="1" applyFont="1" applyFill="1" applyBorder="1" applyAlignment="1">
      <alignment textRotation="90"/>
    </xf>
    <xf numFmtId="0" fontId="31" fillId="37" borderId="36" xfId="0" applyFont="1" applyFill="1" applyBorder="1" applyAlignment="1">
      <alignment horizontal="right" vertical="center" textRotation="90"/>
    </xf>
    <xf numFmtId="3" fontId="29" fillId="0" borderId="96" xfId="0" applyNumberFormat="1" applyFont="1" applyBorder="1" applyAlignment="1">
      <alignment horizontal="right" vertical="center" textRotation="90"/>
    </xf>
    <xf numFmtId="3" fontId="29" fillId="0" borderId="22" xfId="0" applyNumberFormat="1" applyFont="1" applyBorder="1" applyAlignment="1">
      <alignment horizontal="right" vertical="center" textRotation="90"/>
    </xf>
    <xf numFmtId="0" fontId="28" fillId="37" borderId="36" xfId="0" applyFont="1" applyFill="1" applyBorder="1" applyAlignment="1">
      <alignment horizontal="right" vertical="center" textRotation="90"/>
    </xf>
    <xf numFmtId="3" fontId="29" fillId="0" borderId="0" xfId="0" applyNumberFormat="1" applyFont="1" applyBorder="1" applyAlignment="1">
      <alignment horizontal="right" vertical="center" textRotation="90"/>
    </xf>
    <xf numFmtId="3" fontId="29" fillId="0" borderId="38" xfId="0" applyNumberFormat="1" applyFont="1" applyBorder="1" applyAlignment="1">
      <alignment horizontal="right" vertical="center" textRotation="90"/>
    </xf>
    <xf numFmtId="3" fontId="29" fillId="2" borderId="36" xfId="0" applyNumberFormat="1" applyFont="1" applyFill="1" applyBorder="1" applyAlignment="1">
      <alignment horizontal="right" vertical="center" textRotation="90"/>
    </xf>
    <xf numFmtId="164" fontId="15" fillId="0" borderId="43" xfId="1" applyNumberFormat="1" applyFont="1" applyFill="1" applyBorder="1" applyAlignment="1">
      <alignment vertical="center"/>
    </xf>
    <xf numFmtId="164" fontId="15" fillId="0" borderId="45" xfId="1" applyNumberFormat="1" applyFont="1" applyBorder="1" applyAlignment="1">
      <alignment vertical="center"/>
    </xf>
    <xf numFmtId="164" fontId="15" fillId="0" borderId="43" xfId="1" applyNumberFormat="1" applyFont="1" applyBorder="1" applyAlignment="1">
      <alignment vertical="center"/>
    </xf>
    <xf numFmtId="0" fontId="5" fillId="0" borderId="0" xfId="0" applyFont="1" applyFill="1"/>
    <xf numFmtId="49" fontId="35" fillId="0" borderId="0" xfId="0" applyNumberFormat="1" applyFont="1"/>
    <xf numFmtId="0" fontId="1" fillId="6" borderId="107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3" fillId="14" borderId="39" xfId="2" applyFont="1" applyFill="1" applyBorder="1" applyAlignment="1">
      <alignment vertical="center"/>
    </xf>
    <xf numFmtId="0" fontId="13" fillId="14" borderId="42" xfId="2" applyFont="1" applyFill="1" applyBorder="1" applyAlignment="1">
      <alignment vertic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4" xfId="0" applyBorder="1" applyAlignment="1">
      <alignment horizontal="left"/>
    </xf>
    <xf numFmtId="0" fontId="0" fillId="0" borderId="34" xfId="0" applyFill="1" applyBorder="1" applyAlignment="1">
      <alignment horizontal="right"/>
    </xf>
    <xf numFmtId="0" fontId="8" fillId="0" borderId="25" xfId="0" applyFont="1" applyBorder="1" applyAlignment="1">
      <alignment horizontal="left"/>
    </xf>
    <xf numFmtId="0" fontId="4" fillId="8" borderId="7" xfId="0" applyFont="1" applyFill="1" applyBorder="1" applyAlignment="1">
      <alignment horizontal="right"/>
    </xf>
    <xf numFmtId="0" fontId="4" fillId="8" borderId="4" xfId="0" applyFont="1" applyFill="1" applyBorder="1" applyAlignment="1">
      <alignment horizontal="right"/>
    </xf>
    <xf numFmtId="0" fontId="4" fillId="11" borderId="0" xfId="0" applyFont="1" applyFill="1" applyAlignment="1">
      <alignment horizontal="right"/>
    </xf>
    <xf numFmtId="0" fontId="4" fillId="4" borderId="0" xfId="0" applyFont="1" applyFill="1" applyAlignment="1">
      <alignment horizontal="right"/>
    </xf>
    <xf numFmtId="0" fontId="4" fillId="5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9" borderId="0" xfId="0" applyFont="1" applyFill="1" applyAlignment="1">
      <alignment horizontal="right"/>
    </xf>
    <xf numFmtId="0" fontId="4" fillId="10" borderId="0" xfId="0" applyFont="1" applyFill="1" applyAlignment="1">
      <alignment horizontal="right"/>
    </xf>
    <xf numFmtId="0" fontId="11" fillId="0" borderId="0" xfId="2" applyFont="1" applyBorder="1" applyAlignment="1">
      <alignment horizontal="center" vertical="center"/>
    </xf>
    <xf numFmtId="0" fontId="3" fillId="33" borderId="50" xfId="0" applyFont="1" applyFill="1" applyBorder="1" applyAlignment="1">
      <alignment horizontal="center"/>
    </xf>
    <xf numFmtId="0" fontId="3" fillId="33" borderId="51" xfId="0" applyFont="1" applyFill="1" applyBorder="1" applyAlignment="1">
      <alignment horizontal="center"/>
    </xf>
    <xf numFmtId="0" fontId="3" fillId="33" borderId="52" xfId="0" applyFont="1" applyFill="1" applyBorder="1" applyAlignment="1">
      <alignment horizontal="center"/>
    </xf>
    <xf numFmtId="0" fontId="3" fillId="34" borderId="50" xfId="0" applyFont="1" applyFill="1" applyBorder="1" applyAlignment="1">
      <alignment horizontal="center"/>
    </xf>
    <xf numFmtId="0" fontId="3" fillId="34" borderId="51" xfId="0" applyFont="1" applyFill="1" applyBorder="1" applyAlignment="1">
      <alignment horizontal="center"/>
    </xf>
    <xf numFmtId="0" fontId="3" fillId="34" borderId="52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0" fontId="3" fillId="29" borderId="50" xfId="0" applyFont="1" applyFill="1" applyBorder="1" applyAlignment="1">
      <alignment horizontal="center"/>
    </xf>
    <xf numFmtId="0" fontId="3" fillId="29" borderId="51" xfId="0" applyFont="1" applyFill="1" applyBorder="1" applyAlignment="1">
      <alignment horizontal="center"/>
    </xf>
    <xf numFmtId="0" fontId="3" fillId="29" borderId="52" xfId="0" applyFont="1" applyFill="1" applyBorder="1" applyAlignment="1">
      <alignment horizontal="center"/>
    </xf>
    <xf numFmtId="0" fontId="3" fillId="30" borderId="50" xfId="0" applyFont="1" applyFill="1" applyBorder="1" applyAlignment="1">
      <alignment horizontal="center"/>
    </xf>
    <xf numFmtId="0" fontId="3" fillId="30" borderId="51" xfId="0" applyFont="1" applyFill="1" applyBorder="1" applyAlignment="1">
      <alignment horizontal="center"/>
    </xf>
    <xf numFmtId="0" fontId="3" fillId="30" borderId="52" xfId="0" applyFont="1" applyFill="1" applyBorder="1" applyAlignment="1">
      <alignment horizontal="center"/>
    </xf>
    <xf numFmtId="0" fontId="3" fillId="31" borderId="50" xfId="0" applyFont="1" applyFill="1" applyBorder="1" applyAlignment="1">
      <alignment horizontal="center"/>
    </xf>
    <xf numFmtId="0" fontId="3" fillId="31" borderId="51" xfId="0" applyFont="1" applyFill="1" applyBorder="1" applyAlignment="1">
      <alignment horizontal="center"/>
    </xf>
    <xf numFmtId="0" fontId="3" fillId="31" borderId="52" xfId="0" applyFont="1" applyFill="1" applyBorder="1" applyAlignment="1">
      <alignment horizontal="center"/>
    </xf>
    <xf numFmtId="0" fontId="3" fillId="32" borderId="50" xfId="0" applyFont="1" applyFill="1" applyBorder="1" applyAlignment="1">
      <alignment horizontal="center"/>
    </xf>
    <xf numFmtId="0" fontId="3" fillId="32" borderId="51" xfId="0" applyFont="1" applyFill="1" applyBorder="1" applyAlignment="1">
      <alignment horizontal="center"/>
    </xf>
    <xf numFmtId="0" fontId="3" fillId="32" borderId="52" xfId="0" applyFont="1" applyFill="1" applyBorder="1" applyAlignment="1">
      <alignment horizontal="center"/>
    </xf>
    <xf numFmtId="0" fontId="3" fillId="35" borderId="50" xfId="0" applyFont="1" applyFill="1" applyBorder="1" applyAlignment="1">
      <alignment horizontal="center"/>
    </xf>
    <xf numFmtId="0" fontId="3" fillId="35" borderId="51" xfId="0" applyFont="1" applyFill="1" applyBorder="1" applyAlignment="1">
      <alignment horizontal="center"/>
    </xf>
    <xf numFmtId="0" fontId="3" fillId="35" borderId="52" xfId="0" applyFont="1" applyFill="1" applyBorder="1" applyAlignment="1">
      <alignment horizontal="center"/>
    </xf>
    <xf numFmtId="0" fontId="3" fillId="36" borderId="50" xfId="0" applyFont="1" applyFill="1" applyBorder="1" applyAlignment="1">
      <alignment horizontal="center"/>
    </xf>
    <xf numFmtId="0" fontId="3" fillId="36" borderId="51" xfId="0" applyFont="1" applyFill="1" applyBorder="1" applyAlignment="1">
      <alignment horizontal="center"/>
    </xf>
    <xf numFmtId="0" fontId="3" fillId="36" borderId="52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37" fontId="4" fillId="2" borderId="87" xfId="3" applyNumberFormat="1" applyFont="1" applyFill="1" applyBorder="1" applyAlignment="1">
      <alignment horizontal="center"/>
    </xf>
    <xf numFmtId="37" fontId="4" fillId="2" borderId="38" xfId="3" applyNumberFormat="1" applyFont="1" applyFill="1" applyBorder="1" applyAlignment="1">
      <alignment horizontal="center"/>
    </xf>
    <xf numFmtId="37" fontId="4" fillId="2" borderId="88" xfId="3" applyNumberFormat="1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37" fontId="4" fillId="20" borderId="87" xfId="3" applyNumberFormat="1" applyFont="1" applyFill="1" applyBorder="1" applyAlignment="1">
      <alignment horizontal="center"/>
    </xf>
    <xf numFmtId="37" fontId="4" fillId="20" borderId="38" xfId="3" applyNumberFormat="1" applyFont="1" applyFill="1" applyBorder="1" applyAlignment="1">
      <alignment horizontal="center"/>
    </xf>
    <xf numFmtId="37" fontId="4" fillId="20" borderId="88" xfId="3" applyNumberFormat="1" applyFont="1" applyFill="1" applyBorder="1" applyAlignment="1">
      <alignment horizontal="center"/>
    </xf>
    <xf numFmtId="37" fontId="4" fillId="17" borderId="87" xfId="3" applyNumberFormat="1" applyFont="1" applyFill="1" applyBorder="1" applyAlignment="1">
      <alignment horizontal="center"/>
    </xf>
    <xf numFmtId="37" fontId="4" fillId="17" borderId="38" xfId="3" applyNumberFormat="1" applyFont="1" applyFill="1" applyBorder="1" applyAlignment="1">
      <alignment horizontal="center"/>
    </xf>
    <xf numFmtId="37" fontId="4" fillId="17" borderId="88" xfId="3" applyNumberFormat="1" applyFont="1" applyFill="1" applyBorder="1" applyAlignment="1">
      <alignment horizontal="center"/>
    </xf>
    <xf numFmtId="0" fontId="4" fillId="20" borderId="47" xfId="0" applyFont="1" applyFill="1" applyBorder="1" applyAlignment="1">
      <alignment horizontal="center"/>
    </xf>
    <xf numFmtId="0" fontId="4" fillId="20" borderId="51" xfId="0" applyFont="1" applyFill="1" applyBorder="1" applyAlignment="1">
      <alignment horizontal="center"/>
    </xf>
    <xf numFmtId="0" fontId="4" fillId="20" borderId="49" xfId="0" applyFont="1" applyFill="1" applyBorder="1" applyAlignment="1">
      <alignment horizontal="center"/>
    </xf>
    <xf numFmtId="0" fontId="4" fillId="17" borderId="47" xfId="0" applyFont="1" applyFill="1" applyBorder="1" applyAlignment="1">
      <alignment horizontal="center"/>
    </xf>
    <xf numFmtId="0" fontId="4" fillId="17" borderId="51" xfId="0" applyFont="1" applyFill="1" applyBorder="1" applyAlignment="1">
      <alignment horizontal="center"/>
    </xf>
    <xf numFmtId="0" fontId="4" fillId="17" borderId="49" xfId="0" applyFont="1" applyFill="1" applyBorder="1" applyAlignment="1">
      <alignment horizontal="center"/>
    </xf>
    <xf numFmtId="0" fontId="20" fillId="21" borderId="89" xfId="0" applyFont="1" applyFill="1" applyBorder="1" applyAlignment="1">
      <alignment horizontal="center" vertical="center" wrapText="1"/>
    </xf>
    <xf numFmtId="0" fontId="20" fillId="21" borderId="96" xfId="0" applyFont="1" applyFill="1" applyBorder="1" applyAlignment="1">
      <alignment horizontal="center" vertical="center" wrapText="1"/>
    </xf>
    <xf numFmtId="0" fontId="20" fillId="21" borderId="97" xfId="0" applyFont="1" applyFill="1" applyBorder="1" applyAlignment="1">
      <alignment horizontal="center" vertical="center" wrapText="1"/>
    </xf>
    <xf numFmtId="0" fontId="20" fillId="21" borderId="89" xfId="0" applyFont="1" applyFill="1" applyBorder="1" applyAlignment="1">
      <alignment horizontal="center" vertical="center"/>
    </xf>
    <xf numFmtId="0" fontId="20" fillId="21" borderId="96" xfId="0" applyFont="1" applyFill="1" applyBorder="1" applyAlignment="1">
      <alignment horizontal="center" vertical="center"/>
    </xf>
    <xf numFmtId="0" fontId="20" fillId="21" borderId="97" xfId="0" applyFont="1" applyFill="1" applyBorder="1" applyAlignment="1">
      <alignment horizontal="center" vertical="center"/>
    </xf>
    <xf numFmtId="0" fontId="23" fillId="22" borderId="91" xfId="0" applyFont="1" applyFill="1" applyBorder="1" applyAlignment="1">
      <alignment horizontal="center"/>
    </xf>
    <xf numFmtId="0" fontId="23" fillId="22" borderId="13" xfId="0" applyFont="1" applyFill="1" applyBorder="1" applyAlignment="1">
      <alignment horizontal="center"/>
    </xf>
    <xf numFmtId="0" fontId="23" fillId="22" borderId="92" xfId="0" applyFont="1" applyFill="1" applyBorder="1" applyAlignment="1">
      <alignment horizontal="center"/>
    </xf>
    <xf numFmtId="0" fontId="23" fillId="23" borderId="91" xfId="0" applyFont="1" applyFill="1" applyBorder="1" applyAlignment="1">
      <alignment horizontal="center"/>
    </xf>
    <xf numFmtId="0" fontId="23" fillId="23" borderId="13" xfId="0" applyFont="1" applyFill="1" applyBorder="1" applyAlignment="1">
      <alignment horizontal="center"/>
    </xf>
    <xf numFmtId="0" fontId="23" fillId="23" borderId="92" xfId="0" applyFont="1" applyFill="1" applyBorder="1" applyAlignment="1">
      <alignment horizontal="center"/>
    </xf>
    <xf numFmtId="0" fontId="2" fillId="15" borderId="67" xfId="0" applyFont="1" applyFill="1" applyBorder="1" applyAlignment="1">
      <alignment horizontal="center" vertical="center"/>
    </xf>
    <xf numFmtId="0" fontId="2" fillId="22" borderId="91" xfId="0" applyFont="1" applyFill="1" applyBorder="1" applyAlignment="1">
      <alignment horizontal="center"/>
    </xf>
    <xf numFmtId="0" fontId="2" fillId="22" borderId="13" xfId="0" applyFont="1" applyFill="1" applyBorder="1" applyAlignment="1">
      <alignment horizontal="center"/>
    </xf>
    <xf numFmtId="0" fontId="2" fillId="22" borderId="92" xfId="0" applyFont="1" applyFill="1" applyBorder="1" applyAlignment="1">
      <alignment horizontal="center"/>
    </xf>
    <xf numFmtId="0" fontId="2" fillId="23" borderId="91" xfId="0" applyFont="1" applyFill="1" applyBorder="1" applyAlignment="1">
      <alignment horizontal="center"/>
    </xf>
    <xf numFmtId="0" fontId="2" fillId="23" borderId="13" xfId="0" applyFont="1" applyFill="1" applyBorder="1" applyAlignment="1">
      <alignment horizontal="center"/>
    </xf>
    <xf numFmtId="0" fontId="2" fillId="23" borderId="92" xfId="0" applyFont="1" applyFill="1" applyBorder="1" applyAlignment="1">
      <alignment horizontal="center"/>
    </xf>
    <xf numFmtId="0" fontId="2" fillId="28" borderId="91" xfId="0" applyFont="1" applyFill="1" applyBorder="1" applyAlignment="1">
      <alignment horizontal="center"/>
    </xf>
    <xf numFmtId="0" fontId="2" fillId="28" borderId="13" xfId="0" applyFont="1" applyFill="1" applyBorder="1" applyAlignment="1">
      <alignment horizontal="center"/>
    </xf>
    <xf numFmtId="0" fontId="2" fillId="28" borderId="92" xfId="0" applyFont="1" applyFill="1" applyBorder="1" applyAlignment="1">
      <alignment horizontal="center"/>
    </xf>
  </cellXfs>
  <cellStyles count="5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colors>
    <mruColors>
      <color rgb="FFDDD9C4"/>
      <color rgb="FF215967"/>
      <color rgb="FF92CDDC"/>
      <color rgb="FFB7DEE8"/>
      <color rgb="FFDAEEF3"/>
      <color rgb="FFFFFF66"/>
      <color rgb="FFFFFF99"/>
      <color rgb="FF002060"/>
      <color rgb="FFDE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9815160388191"/>
          <c:y val="4.6077049357594296E-2"/>
          <c:w val="0.81741769312290613"/>
          <c:h val="0.70672871773381796"/>
        </c:manualLayout>
      </c:layout>
      <c:lineChart>
        <c:grouping val="standard"/>
        <c:varyColors val="0"/>
        <c:ser>
          <c:idx val="0"/>
          <c:order val="0"/>
          <c:tx>
            <c:strRef>
              <c:f>Graphs!$A$2</c:f>
              <c:strCache>
                <c:ptCount val="1"/>
                <c:pt idx="0">
                  <c:v>Alternative</c:v>
                </c:pt>
              </c:strCache>
            </c:strRef>
          </c:tx>
          <c:marker>
            <c:symbol val="none"/>
          </c:marker>
          <c:cat>
            <c:strRef>
              <c:f>Graphs!$C$1:$AE$1</c:f>
              <c:strCache>
                <c:ptCount val="29"/>
                <c:pt idx="0">
                  <c:v>89-90</c:v>
                </c:pt>
                <c:pt idx="1">
                  <c:v>90-91</c:v>
                </c:pt>
                <c:pt idx="2">
                  <c:v>91-92</c:v>
                </c:pt>
                <c:pt idx="3">
                  <c:v>92-93</c:v>
                </c:pt>
                <c:pt idx="4">
                  <c:v>93-94</c:v>
                </c:pt>
                <c:pt idx="5">
                  <c:v>94-95</c:v>
                </c:pt>
                <c:pt idx="6">
                  <c:v>95-96</c:v>
                </c:pt>
                <c:pt idx="7">
                  <c:v>96-97</c:v>
                </c:pt>
                <c:pt idx="8">
                  <c:v>97-98</c:v>
                </c:pt>
                <c:pt idx="9">
                  <c:v>98-99</c:v>
                </c:pt>
                <c:pt idx="10">
                  <c:v>99-2000</c:v>
                </c:pt>
                <c:pt idx="11">
                  <c:v>2000-01</c:v>
                </c:pt>
                <c:pt idx="12">
                  <c:v>2001-02</c:v>
                </c:pt>
                <c:pt idx="13">
                  <c:v>2002-03</c:v>
                </c:pt>
                <c:pt idx="14">
                  <c:v>2003-04</c:v>
                </c:pt>
                <c:pt idx="15">
                  <c:v>2004-05</c:v>
                </c:pt>
                <c:pt idx="16">
                  <c:v>2005-06</c:v>
                </c:pt>
                <c:pt idx="17">
                  <c:v>2006-07</c:v>
                </c:pt>
                <c:pt idx="18">
                  <c:v>2007-08</c:v>
                </c:pt>
                <c:pt idx="19">
                  <c:v>2008-09</c:v>
                </c:pt>
                <c:pt idx="20">
                  <c:v>2009-10</c:v>
                </c:pt>
                <c:pt idx="21">
                  <c:v>2010-11</c:v>
                </c:pt>
                <c:pt idx="22">
                  <c:v>2011-12</c:v>
                </c:pt>
                <c:pt idx="23">
                  <c:v>2012-13</c:v>
                </c:pt>
                <c:pt idx="24">
                  <c:v>2013-14</c:v>
                </c:pt>
                <c:pt idx="25">
                  <c:v>2014-15</c:v>
                </c:pt>
                <c:pt idx="26">
                  <c:v>2015-16</c:v>
                </c:pt>
                <c:pt idx="27">
                  <c:v>2016-17</c:v>
                </c:pt>
                <c:pt idx="28">
                  <c:v>2017-18</c:v>
                </c:pt>
              </c:strCache>
            </c:strRef>
          </c:cat>
          <c:val>
            <c:numRef>
              <c:f>Graphs!$C$2:$AE$2</c:f>
              <c:numCache>
                <c:formatCode>#,##0</c:formatCode>
                <c:ptCount val="29"/>
                <c:pt idx="0">
                  <c:v>26685</c:v>
                </c:pt>
                <c:pt idx="1">
                  <c:v>27461</c:v>
                </c:pt>
                <c:pt idx="2">
                  <c:v>27660</c:v>
                </c:pt>
                <c:pt idx="3">
                  <c:v>28168</c:v>
                </c:pt>
                <c:pt idx="4">
                  <c:v>28307</c:v>
                </c:pt>
                <c:pt idx="5">
                  <c:v>28802</c:v>
                </c:pt>
                <c:pt idx="6">
                  <c:v>27075</c:v>
                </c:pt>
                <c:pt idx="7">
                  <c:v>27212</c:v>
                </c:pt>
                <c:pt idx="8">
                  <c:v>26221</c:v>
                </c:pt>
                <c:pt idx="9">
                  <c:v>26826</c:v>
                </c:pt>
                <c:pt idx="10">
                  <c:v>26782</c:v>
                </c:pt>
                <c:pt idx="11">
                  <c:v>26966</c:v>
                </c:pt>
                <c:pt idx="12">
                  <c:v>28075</c:v>
                </c:pt>
                <c:pt idx="13">
                  <c:v>28320</c:v>
                </c:pt>
                <c:pt idx="14">
                  <c:v>28949</c:v>
                </c:pt>
                <c:pt idx="15">
                  <c:v>30391</c:v>
                </c:pt>
                <c:pt idx="16">
                  <c:v>31516</c:v>
                </c:pt>
                <c:pt idx="17">
                  <c:v>32459</c:v>
                </c:pt>
                <c:pt idx="18">
                  <c:v>33412</c:v>
                </c:pt>
                <c:pt idx="19">
                  <c:v>34200</c:v>
                </c:pt>
                <c:pt idx="20">
                  <c:v>34885</c:v>
                </c:pt>
                <c:pt idx="21">
                  <c:v>35398</c:v>
                </c:pt>
                <c:pt idx="22">
                  <c:v>36753</c:v>
                </c:pt>
                <c:pt idx="23">
                  <c:v>38245</c:v>
                </c:pt>
                <c:pt idx="24">
                  <c:v>40476</c:v>
                </c:pt>
                <c:pt idx="25">
                  <c:v>42285</c:v>
                </c:pt>
                <c:pt idx="26">
                  <c:v>43553</c:v>
                </c:pt>
                <c:pt idx="27">
                  <c:v>44540</c:v>
                </c:pt>
                <c:pt idx="28">
                  <c:v>45244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BA-49BC-A25D-B5A2BDD8D9F4}"/>
            </c:ext>
          </c:extLst>
        </c:ser>
        <c:ser>
          <c:idx val="1"/>
          <c:order val="1"/>
          <c:tx>
            <c:strRef>
              <c:f>Graphs!$A$3</c:f>
              <c:strCache>
                <c:ptCount val="1"/>
                <c:pt idx="0">
                  <c:v>Francophone</c:v>
                </c:pt>
              </c:strCache>
            </c:strRef>
          </c:tx>
          <c:marker>
            <c:symbol val="none"/>
          </c:marker>
          <c:cat>
            <c:strRef>
              <c:f>Graphs!$C$1:$AE$1</c:f>
              <c:strCache>
                <c:ptCount val="29"/>
                <c:pt idx="0">
                  <c:v>89-90</c:v>
                </c:pt>
                <c:pt idx="1">
                  <c:v>90-91</c:v>
                </c:pt>
                <c:pt idx="2">
                  <c:v>91-92</c:v>
                </c:pt>
                <c:pt idx="3">
                  <c:v>92-93</c:v>
                </c:pt>
                <c:pt idx="4">
                  <c:v>93-94</c:v>
                </c:pt>
                <c:pt idx="5">
                  <c:v>94-95</c:v>
                </c:pt>
                <c:pt idx="6">
                  <c:v>95-96</c:v>
                </c:pt>
                <c:pt idx="7">
                  <c:v>96-97</c:v>
                </c:pt>
                <c:pt idx="8">
                  <c:v>97-98</c:v>
                </c:pt>
                <c:pt idx="9">
                  <c:v>98-99</c:v>
                </c:pt>
                <c:pt idx="10">
                  <c:v>99-2000</c:v>
                </c:pt>
                <c:pt idx="11">
                  <c:v>2000-01</c:v>
                </c:pt>
                <c:pt idx="12">
                  <c:v>2001-02</c:v>
                </c:pt>
                <c:pt idx="13">
                  <c:v>2002-03</c:v>
                </c:pt>
                <c:pt idx="14">
                  <c:v>2003-04</c:v>
                </c:pt>
                <c:pt idx="15">
                  <c:v>2004-05</c:v>
                </c:pt>
                <c:pt idx="16">
                  <c:v>2005-06</c:v>
                </c:pt>
                <c:pt idx="17">
                  <c:v>2006-07</c:v>
                </c:pt>
                <c:pt idx="18">
                  <c:v>2007-08</c:v>
                </c:pt>
                <c:pt idx="19">
                  <c:v>2008-09</c:v>
                </c:pt>
                <c:pt idx="20">
                  <c:v>2009-10</c:v>
                </c:pt>
                <c:pt idx="21">
                  <c:v>2010-11</c:v>
                </c:pt>
                <c:pt idx="22">
                  <c:v>2011-12</c:v>
                </c:pt>
                <c:pt idx="23">
                  <c:v>2012-13</c:v>
                </c:pt>
                <c:pt idx="24">
                  <c:v>2013-14</c:v>
                </c:pt>
                <c:pt idx="25">
                  <c:v>2014-15</c:v>
                </c:pt>
                <c:pt idx="26">
                  <c:v>2015-16</c:v>
                </c:pt>
                <c:pt idx="27">
                  <c:v>2016-17</c:v>
                </c:pt>
                <c:pt idx="28">
                  <c:v>2017-18</c:v>
                </c:pt>
              </c:strCache>
            </c:strRef>
          </c:cat>
          <c:val>
            <c:numRef>
              <c:f>Graphs!$C$3:$AE$3</c:f>
              <c:numCache>
                <c:formatCode>#,##0</c:formatCode>
                <c:ptCount val="29"/>
                <c:pt idx="0">
                  <c:v>2383</c:v>
                </c:pt>
                <c:pt idx="1">
                  <c:v>2536</c:v>
                </c:pt>
                <c:pt idx="2">
                  <c:v>2540</c:v>
                </c:pt>
                <c:pt idx="3">
                  <c:v>2774</c:v>
                </c:pt>
                <c:pt idx="4">
                  <c:v>2878</c:v>
                </c:pt>
                <c:pt idx="5">
                  <c:v>2764</c:v>
                </c:pt>
                <c:pt idx="6">
                  <c:v>3069</c:v>
                </c:pt>
                <c:pt idx="7">
                  <c:v>2995</c:v>
                </c:pt>
                <c:pt idx="8">
                  <c:v>3330</c:v>
                </c:pt>
                <c:pt idx="9">
                  <c:v>3588</c:v>
                </c:pt>
                <c:pt idx="10">
                  <c:v>3667</c:v>
                </c:pt>
                <c:pt idx="11">
                  <c:v>3717</c:v>
                </c:pt>
                <c:pt idx="12">
                  <c:v>3262</c:v>
                </c:pt>
                <c:pt idx="13">
                  <c:v>3456</c:v>
                </c:pt>
                <c:pt idx="14">
                  <c:v>3600</c:v>
                </c:pt>
                <c:pt idx="15">
                  <c:v>3849</c:v>
                </c:pt>
                <c:pt idx="16">
                  <c:v>4128</c:v>
                </c:pt>
                <c:pt idx="17">
                  <c:v>4902</c:v>
                </c:pt>
                <c:pt idx="18">
                  <c:v>5377</c:v>
                </c:pt>
                <c:pt idx="19">
                  <c:v>5573</c:v>
                </c:pt>
                <c:pt idx="20">
                  <c:v>5549</c:v>
                </c:pt>
                <c:pt idx="21">
                  <c:v>5699</c:v>
                </c:pt>
                <c:pt idx="22">
                  <c:v>5943</c:v>
                </c:pt>
                <c:pt idx="23">
                  <c:v>6274</c:v>
                </c:pt>
                <c:pt idx="24">
                  <c:v>6772</c:v>
                </c:pt>
                <c:pt idx="25">
                  <c:v>7268</c:v>
                </c:pt>
                <c:pt idx="26">
                  <c:v>7911</c:v>
                </c:pt>
                <c:pt idx="27">
                  <c:v>8011</c:v>
                </c:pt>
                <c:pt idx="28">
                  <c:v>8218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BA-49BC-A25D-B5A2BDD8D9F4}"/>
            </c:ext>
          </c:extLst>
        </c:ser>
        <c:ser>
          <c:idx val="2"/>
          <c:order val="2"/>
          <c:tx>
            <c:strRef>
              <c:f>Graphs!$A$4</c:f>
              <c:strCache>
                <c:ptCount val="1"/>
                <c:pt idx="0">
                  <c:v>FSL</c:v>
                </c:pt>
              </c:strCache>
            </c:strRef>
          </c:tx>
          <c:marker>
            <c:symbol val="none"/>
          </c:marker>
          <c:cat>
            <c:strRef>
              <c:f>Graphs!$C$1:$AE$1</c:f>
              <c:strCache>
                <c:ptCount val="29"/>
                <c:pt idx="0">
                  <c:v>89-90</c:v>
                </c:pt>
                <c:pt idx="1">
                  <c:v>90-91</c:v>
                </c:pt>
                <c:pt idx="2">
                  <c:v>91-92</c:v>
                </c:pt>
                <c:pt idx="3">
                  <c:v>92-93</c:v>
                </c:pt>
                <c:pt idx="4">
                  <c:v>93-94</c:v>
                </c:pt>
                <c:pt idx="5">
                  <c:v>94-95</c:v>
                </c:pt>
                <c:pt idx="6">
                  <c:v>95-96</c:v>
                </c:pt>
                <c:pt idx="7">
                  <c:v>96-97</c:v>
                </c:pt>
                <c:pt idx="8">
                  <c:v>97-98</c:v>
                </c:pt>
                <c:pt idx="9">
                  <c:v>98-99</c:v>
                </c:pt>
                <c:pt idx="10">
                  <c:v>99-2000</c:v>
                </c:pt>
                <c:pt idx="11">
                  <c:v>2000-01</c:v>
                </c:pt>
                <c:pt idx="12">
                  <c:v>2001-02</c:v>
                </c:pt>
                <c:pt idx="13">
                  <c:v>2002-03</c:v>
                </c:pt>
                <c:pt idx="14">
                  <c:v>2003-04</c:v>
                </c:pt>
                <c:pt idx="15">
                  <c:v>2004-05</c:v>
                </c:pt>
                <c:pt idx="16">
                  <c:v>2005-06</c:v>
                </c:pt>
                <c:pt idx="17">
                  <c:v>2006-07</c:v>
                </c:pt>
                <c:pt idx="18">
                  <c:v>2007-08</c:v>
                </c:pt>
                <c:pt idx="19">
                  <c:v>2008-09</c:v>
                </c:pt>
                <c:pt idx="20">
                  <c:v>2009-10</c:v>
                </c:pt>
                <c:pt idx="21">
                  <c:v>2010-11</c:v>
                </c:pt>
                <c:pt idx="22">
                  <c:v>2011-12</c:v>
                </c:pt>
                <c:pt idx="23">
                  <c:v>2012-13</c:v>
                </c:pt>
                <c:pt idx="24">
                  <c:v>2013-14</c:v>
                </c:pt>
                <c:pt idx="25">
                  <c:v>2014-15</c:v>
                </c:pt>
                <c:pt idx="26">
                  <c:v>2015-16</c:v>
                </c:pt>
                <c:pt idx="27">
                  <c:v>2016-17</c:v>
                </c:pt>
                <c:pt idx="28">
                  <c:v>2017-18</c:v>
                </c:pt>
              </c:strCache>
            </c:strRef>
          </c:cat>
          <c:val>
            <c:numRef>
              <c:f>Graphs!$C$4:$AE$4</c:f>
              <c:numCache>
                <c:formatCode>#,##0</c:formatCode>
                <c:ptCount val="29"/>
                <c:pt idx="0">
                  <c:v>162197</c:v>
                </c:pt>
                <c:pt idx="1">
                  <c:v>167751</c:v>
                </c:pt>
                <c:pt idx="2">
                  <c:v>173587</c:v>
                </c:pt>
                <c:pt idx="3">
                  <c:v>172378</c:v>
                </c:pt>
                <c:pt idx="4">
                  <c:v>172457</c:v>
                </c:pt>
                <c:pt idx="5">
                  <c:v>159698</c:v>
                </c:pt>
                <c:pt idx="6">
                  <c:v>150594</c:v>
                </c:pt>
                <c:pt idx="7">
                  <c:v>138624</c:v>
                </c:pt>
                <c:pt idx="8">
                  <c:v>133252</c:v>
                </c:pt>
                <c:pt idx="9">
                  <c:v>111247</c:v>
                </c:pt>
                <c:pt idx="10">
                  <c:v>118133</c:v>
                </c:pt>
                <c:pt idx="11">
                  <c:v>123532</c:v>
                </c:pt>
                <c:pt idx="12">
                  <c:v>119448</c:v>
                </c:pt>
                <c:pt idx="13">
                  <c:v>114394</c:v>
                </c:pt>
                <c:pt idx="14">
                  <c:v>115421</c:v>
                </c:pt>
                <c:pt idx="15">
                  <c:v>116720</c:v>
                </c:pt>
                <c:pt idx="16">
                  <c:v>123675</c:v>
                </c:pt>
                <c:pt idx="17">
                  <c:v>137247</c:v>
                </c:pt>
                <c:pt idx="18">
                  <c:v>143507</c:v>
                </c:pt>
                <c:pt idx="19">
                  <c:v>146364</c:v>
                </c:pt>
                <c:pt idx="20">
                  <c:v>149520</c:v>
                </c:pt>
                <c:pt idx="21">
                  <c:v>154921</c:v>
                </c:pt>
                <c:pt idx="22">
                  <c:v>145099</c:v>
                </c:pt>
                <c:pt idx="23">
                  <c:v>146355</c:v>
                </c:pt>
                <c:pt idx="24">
                  <c:v>147036</c:v>
                </c:pt>
                <c:pt idx="25">
                  <c:v>148711</c:v>
                </c:pt>
                <c:pt idx="26">
                  <c:v>144891</c:v>
                </c:pt>
                <c:pt idx="27">
                  <c:v>147340</c:v>
                </c:pt>
                <c:pt idx="28">
                  <c:v>144769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BA-49BC-A25D-B5A2BDD8D9F4}"/>
            </c:ext>
          </c:extLst>
        </c:ser>
        <c:ser>
          <c:idx val="3"/>
          <c:order val="3"/>
          <c:tx>
            <c:strRef>
              <c:f>Graphs!$A$5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Graphs!$C$1:$AE$1</c:f>
              <c:strCache>
                <c:ptCount val="29"/>
                <c:pt idx="0">
                  <c:v>89-90</c:v>
                </c:pt>
                <c:pt idx="1">
                  <c:v>90-91</c:v>
                </c:pt>
                <c:pt idx="2">
                  <c:v>91-92</c:v>
                </c:pt>
                <c:pt idx="3">
                  <c:v>92-93</c:v>
                </c:pt>
                <c:pt idx="4">
                  <c:v>93-94</c:v>
                </c:pt>
                <c:pt idx="5">
                  <c:v>94-95</c:v>
                </c:pt>
                <c:pt idx="6">
                  <c:v>95-96</c:v>
                </c:pt>
                <c:pt idx="7">
                  <c:v>96-97</c:v>
                </c:pt>
                <c:pt idx="8">
                  <c:v>97-98</c:v>
                </c:pt>
                <c:pt idx="9">
                  <c:v>98-99</c:v>
                </c:pt>
                <c:pt idx="10">
                  <c:v>99-2000</c:v>
                </c:pt>
                <c:pt idx="11">
                  <c:v>2000-01</c:v>
                </c:pt>
                <c:pt idx="12">
                  <c:v>2001-02</c:v>
                </c:pt>
                <c:pt idx="13">
                  <c:v>2002-03</c:v>
                </c:pt>
                <c:pt idx="14">
                  <c:v>2003-04</c:v>
                </c:pt>
                <c:pt idx="15">
                  <c:v>2004-05</c:v>
                </c:pt>
                <c:pt idx="16">
                  <c:v>2005-06</c:v>
                </c:pt>
                <c:pt idx="17">
                  <c:v>2006-07</c:v>
                </c:pt>
                <c:pt idx="18">
                  <c:v>2007-08</c:v>
                </c:pt>
                <c:pt idx="19">
                  <c:v>2008-09</c:v>
                </c:pt>
                <c:pt idx="20">
                  <c:v>2009-10</c:v>
                </c:pt>
                <c:pt idx="21">
                  <c:v>2010-11</c:v>
                </c:pt>
                <c:pt idx="22">
                  <c:v>2011-12</c:v>
                </c:pt>
                <c:pt idx="23">
                  <c:v>2012-13</c:v>
                </c:pt>
                <c:pt idx="24">
                  <c:v>2013-14</c:v>
                </c:pt>
                <c:pt idx="25">
                  <c:v>2014-15</c:v>
                </c:pt>
                <c:pt idx="26">
                  <c:v>2015-16</c:v>
                </c:pt>
                <c:pt idx="27">
                  <c:v>2016-17</c:v>
                </c:pt>
                <c:pt idx="28">
                  <c:v>2017-18</c:v>
                </c:pt>
              </c:strCache>
            </c:strRef>
          </c:cat>
          <c:val>
            <c:numRef>
              <c:f>Graphs!$C$5:$AE$5</c:f>
              <c:numCache>
                <c:formatCode>#,##0</c:formatCode>
                <c:ptCount val="29"/>
                <c:pt idx="0">
                  <c:v>191265</c:v>
                </c:pt>
                <c:pt idx="1">
                  <c:v>197748</c:v>
                </c:pt>
                <c:pt idx="2">
                  <c:v>203787</c:v>
                </c:pt>
                <c:pt idx="3">
                  <c:v>203320</c:v>
                </c:pt>
                <c:pt idx="4">
                  <c:v>203642</c:v>
                </c:pt>
                <c:pt idx="5">
                  <c:v>191264</c:v>
                </c:pt>
                <c:pt idx="6">
                  <c:v>180738</c:v>
                </c:pt>
                <c:pt idx="7">
                  <c:v>168831</c:v>
                </c:pt>
                <c:pt idx="8">
                  <c:v>162803</c:v>
                </c:pt>
                <c:pt idx="9">
                  <c:v>141661</c:v>
                </c:pt>
                <c:pt idx="10">
                  <c:v>148582</c:v>
                </c:pt>
                <c:pt idx="11">
                  <c:v>154215</c:v>
                </c:pt>
                <c:pt idx="12">
                  <c:v>150785</c:v>
                </c:pt>
                <c:pt idx="13">
                  <c:v>146170</c:v>
                </c:pt>
                <c:pt idx="14">
                  <c:v>147970</c:v>
                </c:pt>
                <c:pt idx="15">
                  <c:v>150960</c:v>
                </c:pt>
                <c:pt idx="16">
                  <c:v>159319</c:v>
                </c:pt>
                <c:pt idx="17">
                  <c:v>174608</c:v>
                </c:pt>
                <c:pt idx="18">
                  <c:v>182296</c:v>
                </c:pt>
                <c:pt idx="19">
                  <c:v>186137</c:v>
                </c:pt>
                <c:pt idx="20">
                  <c:v>189954</c:v>
                </c:pt>
                <c:pt idx="21">
                  <c:v>196018</c:v>
                </c:pt>
                <c:pt idx="22">
                  <c:v>187795</c:v>
                </c:pt>
                <c:pt idx="23">
                  <c:v>190874</c:v>
                </c:pt>
                <c:pt idx="24">
                  <c:v>194284</c:v>
                </c:pt>
                <c:pt idx="25">
                  <c:v>198264</c:v>
                </c:pt>
                <c:pt idx="26">
                  <c:v>196355</c:v>
                </c:pt>
                <c:pt idx="27">
                  <c:v>199891</c:v>
                </c:pt>
                <c:pt idx="28">
                  <c:v>198231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BA-49BC-A25D-B5A2BDD8D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 cap="rnd">
              <a:prstDash val="sysDot"/>
            </a:ln>
          </c:spPr>
        </c:dropLines>
        <c:smooth val="0"/>
        <c:axId val="436576608"/>
        <c:axId val="435105936"/>
      </c:lineChart>
      <c:catAx>
        <c:axId val="43657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en-US" sz="800"/>
                  <a:t>School years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n-US"/>
          </a:p>
        </c:txPr>
        <c:crossAx val="435105936"/>
        <c:crosses val="autoZero"/>
        <c:auto val="1"/>
        <c:lblAlgn val="ctr"/>
        <c:lblOffset val="100"/>
        <c:noMultiLvlLbl val="0"/>
      </c:catAx>
      <c:valAx>
        <c:axId val="4351059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/>
                </a:pPr>
                <a:r>
                  <a:rPr lang="en-US" sz="800"/>
                  <a:t>Enrolments</a:t>
                </a:r>
              </a:p>
            </c:rich>
          </c:tx>
          <c:layout>
            <c:manualLayout>
              <c:xMode val="edge"/>
              <c:yMode val="edge"/>
              <c:x val="1.3448839126323104E-2"/>
              <c:y val="0.2693538588575304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36576608"/>
        <c:crossesAt val="1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/>
            </a:pPr>
            <a:endParaRPr lang="en-US"/>
          </a:p>
        </c:txPr>
      </c:legendEntry>
      <c:layout>
        <c:manualLayout>
          <c:xMode val="edge"/>
          <c:yMode val="edge"/>
          <c:x val="0.44259028315102233"/>
          <c:y val="2.3629125011059012E-2"/>
          <c:w val="0.29283001424018046"/>
          <c:h val="0.2707760968081237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586424620669114E-2"/>
          <c:y val="0.23414689916849224"/>
          <c:w val="0.61066684978331187"/>
          <c:h val="0.64746181008718096"/>
        </c:manualLayout>
      </c:layout>
      <c:pie3DChart>
        <c:varyColors val="1"/>
        <c:ser>
          <c:idx val="0"/>
          <c:order val="0"/>
          <c:dLbls>
            <c:dLbl>
              <c:idx val="0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4A-4299-9DBC-C4E4B4AD3B0B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4A-4299-9DBC-C4E4B4AD3B0B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4A-4299-9DBC-C4E4B4AD3B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Graphs!$A$2:$A$4</c:f>
              <c:strCache>
                <c:ptCount val="3"/>
                <c:pt idx="0">
                  <c:v>Alternative</c:v>
                </c:pt>
                <c:pt idx="1">
                  <c:v>Francophone</c:v>
                </c:pt>
                <c:pt idx="2">
                  <c:v>FSL</c:v>
                </c:pt>
              </c:strCache>
            </c:strRef>
          </c:cat>
          <c:val>
            <c:numRef>
              <c:f>Graphs!$AE$2:$AE$4</c:f>
              <c:numCache>
                <c:formatCode>#,##0</c:formatCode>
                <c:ptCount val="3"/>
                <c:pt idx="0">
                  <c:v>45244</c:v>
                </c:pt>
                <c:pt idx="1">
                  <c:v>8218</c:v>
                </c:pt>
                <c:pt idx="2">
                  <c:v>144769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4A-4299-9DBC-C4E4B4AD3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403805807049949"/>
          <c:y val="0.11931027883877583"/>
          <c:w val="0.19915176517677582"/>
          <c:h val="0.22052524112126606"/>
        </c:manualLayout>
      </c:layout>
      <c:overlay val="0"/>
      <c:txPr>
        <a:bodyPr/>
        <a:lstStyle/>
        <a:p>
          <a:pPr rtl="0">
            <a:defRPr sz="800"/>
          </a:pPr>
          <a:endParaRPr lang="en-U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78417519944395E-2"/>
          <c:y val="0.14979901002307597"/>
          <c:w val="0.78548912999659137"/>
          <c:h val="0.67068140872634818"/>
        </c:manualLayout>
      </c:layout>
      <c:line3DChart>
        <c:grouping val="standard"/>
        <c:varyColors val="0"/>
        <c:ser>
          <c:idx val="0"/>
          <c:order val="0"/>
          <c:tx>
            <c:strRef>
              <c:f>Summary!$A$3</c:f>
              <c:strCache>
                <c:ptCount val="1"/>
                <c:pt idx="0">
                  <c:v>ECS</c:v>
                </c:pt>
              </c:strCache>
            </c:strRef>
          </c:tx>
          <c:cat>
            <c:strRef>
              <c:f>Summary!$B$2:$AE$2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Summary!$B$3:$AE$3</c:f>
              <c:numCache>
                <c:formatCode>#,##0</c:formatCode>
                <c:ptCount val="30"/>
                <c:pt idx="0">
                  <c:v>4279</c:v>
                </c:pt>
                <c:pt idx="1">
                  <c:v>3935</c:v>
                </c:pt>
                <c:pt idx="2">
                  <c:v>3562</c:v>
                </c:pt>
                <c:pt idx="3">
                  <c:v>3202</c:v>
                </c:pt>
                <c:pt idx="4">
                  <c:v>3145</c:v>
                </c:pt>
                <c:pt idx="5">
                  <c:v>3088</c:v>
                </c:pt>
                <c:pt idx="6">
                  <c:v>2805</c:v>
                </c:pt>
                <c:pt idx="7">
                  <c:v>2770</c:v>
                </c:pt>
                <c:pt idx="8">
                  <c:v>2707</c:v>
                </c:pt>
                <c:pt idx="9">
                  <c:v>2801</c:v>
                </c:pt>
                <c:pt idx="10">
                  <c:v>2788</c:v>
                </c:pt>
                <c:pt idx="11">
                  <c:v>2688</c:v>
                </c:pt>
                <c:pt idx="12">
                  <c:v>2952</c:v>
                </c:pt>
                <c:pt idx="13">
                  <c:v>2982</c:v>
                </c:pt>
                <c:pt idx="14">
                  <c:v>2932</c:v>
                </c:pt>
                <c:pt idx="15">
                  <c:v>3053</c:v>
                </c:pt>
                <c:pt idx="16">
                  <c:v>3513</c:v>
                </c:pt>
                <c:pt idx="17">
                  <c:v>3481</c:v>
                </c:pt>
                <c:pt idx="18">
                  <c:v>3492</c:v>
                </c:pt>
                <c:pt idx="19">
                  <c:v>3679</c:v>
                </c:pt>
                <c:pt idx="20">
                  <c:v>3863</c:v>
                </c:pt>
                <c:pt idx="21">
                  <c:v>3839</c:v>
                </c:pt>
                <c:pt idx="22" formatCode="_(* #,##0_);_(* \(#,##0\);_(* &quot;-&quot;??_);_(@_)">
                  <c:v>3891</c:v>
                </c:pt>
                <c:pt idx="23" formatCode="_(* #,##0_);_(* \(#,##0\);_(* &quot;-&quot;??_);_(@_)">
                  <c:v>4268</c:v>
                </c:pt>
                <c:pt idx="24">
                  <c:v>4564</c:v>
                </c:pt>
                <c:pt idx="25" formatCode="_(* #,##0_);_(* \(#,##0\);_(* &quot;-&quot;??_);_(@_)">
                  <c:v>4870</c:v>
                </c:pt>
                <c:pt idx="26" formatCode="_(* #,##0_);_(* \(#,##0\);_(* &quot;-&quot;??_);_(@_)">
                  <c:v>4908</c:v>
                </c:pt>
                <c:pt idx="27" formatCode="_-* #,##0_-;\-* #,##0_-;_-* &quot;-&quot;??_-;_-@_-">
                  <c:v>4756</c:v>
                </c:pt>
                <c:pt idx="28" formatCode="_-* #,##0_-;\-* #,##0_-;_-* &quot;-&quot;??_-;_-@_-">
                  <c:v>4696</c:v>
                </c:pt>
                <c:pt idx="29" formatCode="_-* #,##0_-;\-* #,##0_-;_-* &quot;-&quot;??_-;_-@_-">
                  <c:v>4902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8A-42D4-BF88-75F6FA6EC731}"/>
            </c:ext>
          </c:extLst>
        </c:ser>
        <c:ser>
          <c:idx val="1"/>
          <c:order val="1"/>
          <c:tx>
            <c:strRef>
              <c:f>Summary!$A$4</c:f>
              <c:strCache>
                <c:ptCount val="1"/>
                <c:pt idx="0">
                  <c:v>1</c:v>
                </c:pt>
              </c:strCache>
            </c:strRef>
          </c:tx>
          <c:cat>
            <c:strRef>
              <c:f>Summary!$B$2:$AE$2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Summary!$B$4:$AE$4</c:f>
              <c:numCache>
                <c:formatCode>#,##0</c:formatCode>
                <c:ptCount val="30"/>
                <c:pt idx="0">
                  <c:v>3714</c:v>
                </c:pt>
                <c:pt idx="1">
                  <c:v>3890</c:v>
                </c:pt>
                <c:pt idx="2">
                  <c:v>3641</c:v>
                </c:pt>
                <c:pt idx="3">
                  <c:v>3335</c:v>
                </c:pt>
                <c:pt idx="4">
                  <c:v>3111</c:v>
                </c:pt>
                <c:pt idx="5">
                  <c:v>3120</c:v>
                </c:pt>
                <c:pt idx="6">
                  <c:v>3040</c:v>
                </c:pt>
                <c:pt idx="7">
                  <c:v>2742</c:v>
                </c:pt>
                <c:pt idx="8">
                  <c:v>2853</c:v>
                </c:pt>
                <c:pt idx="9">
                  <c:v>2701</c:v>
                </c:pt>
                <c:pt idx="10">
                  <c:v>2856</c:v>
                </c:pt>
                <c:pt idx="11">
                  <c:v>2842</c:v>
                </c:pt>
                <c:pt idx="12">
                  <c:v>2832</c:v>
                </c:pt>
                <c:pt idx="13">
                  <c:v>3167</c:v>
                </c:pt>
                <c:pt idx="14">
                  <c:v>3055</c:v>
                </c:pt>
                <c:pt idx="15">
                  <c:v>3061</c:v>
                </c:pt>
                <c:pt idx="16">
                  <c:v>3281</c:v>
                </c:pt>
                <c:pt idx="17">
                  <c:v>3615</c:v>
                </c:pt>
                <c:pt idx="18">
                  <c:v>3603</c:v>
                </c:pt>
                <c:pt idx="19">
                  <c:v>3561</c:v>
                </c:pt>
                <c:pt idx="20">
                  <c:v>3782</c:v>
                </c:pt>
                <c:pt idx="21">
                  <c:v>3990</c:v>
                </c:pt>
                <c:pt idx="22" formatCode="_(* #,##0_);_(* \(#,##0\);_(* &quot;-&quot;??_);_(@_)">
                  <c:v>3868</c:v>
                </c:pt>
                <c:pt idx="23" formatCode="_(* #,##0_);_(* \(#,##0\);_(* &quot;-&quot;??_);_(@_)">
                  <c:v>4111</c:v>
                </c:pt>
                <c:pt idx="24">
                  <c:v>4412</c:v>
                </c:pt>
                <c:pt idx="25" formatCode="_(* #,##0_);_(* \(#,##0\);_(* &quot;-&quot;??_);_(@_)">
                  <c:v>4807</c:v>
                </c:pt>
                <c:pt idx="26" formatCode="_(* #,##0_);_(* \(#,##0\);_(* &quot;-&quot;??_);_(@_)">
                  <c:v>5125</c:v>
                </c:pt>
                <c:pt idx="27" formatCode="_-* #,##0_-;\-* #,##0_-;_-* &quot;-&quot;??_-;_-@_-">
                  <c:v>5116</c:v>
                </c:pt>
                <c:pt idx="28" formatCode="_(* #,##0_);_(* \(#,##0\);_(* &quot;-&quot;??_);_(@_)">
                  <c:v>5062</c:v>
                </c:pt>
                <c:pt idx="29" formatCode="_-* #,##0_-;\-* #,##0_-;_-* &quot;-&quot;??_-;_-@_-">
                  <c:v>4903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8A-42D4-BF88-75F6FA6EC731}"/>
            </c:ext>
          </c:extLst>
        </c:ser>
        <c:ser>
          <c:idx val="2"/>
          <c:order val="2"/>
          <c:tx>
            <c:strRef>
              <c:f>Summary!$A$5</c:f>
              <c:strCache>
                <c:ptCount val="1"/>
                <c:pt idx="0">
                  <c:v>2</c:v>
                </c:pt>
              </c:strCache>
            </c:strRef>
          </c:tx>
          <c:cat>
            <c:strRef>
              <c:f>Summary!$B$2:$AE$2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Summary!$B$5:$AE$5</c:f>
              <c:numCache>
                <c:formatCode>#,##0</c:formatCode>
                <c:ptCount val="30"/>
                <c:pt idx="0">
                  <c:v>3194</c:v>
                </c:pt>
                <c:pt idx="1">
                  <c:v>3215</c:v>
                </c:pt>
                <c:pt idx="2">
                  <c:v>3310</c:v>
                </c:pt>
                <c:pt idx="3">
                  <c:v>3220</c:v>
                </c:pt>
                <c:pt idx="4">
                  <c:v>3034</c:v>
                </c:pt>
                <c:pt idx="5">
                  <c:v>2832</c:v>
                </c:pt>
                <c:pt idx="6">
                  <c:v>2818</c:v>
                </c:pt>
                <c:pt idx="7">
                  <c:v>2671</c:v>
                </c:pt>
                <c:pt idx="8">
                  <c:v>2530</c:v>
                </c:pt>
                <c:pt idx="9">
                  <c:v>2512</c:v>
                </c:pt>
                <c:pt idx="10">
                  <c:v>2517</c:v>
                </c:pt>
                <c:pt idx="11">
                  <c:v>2604</c:v>
                </c:pt>
                <c:pt idx="12">
                  <c:v>2528</c:v>
                </c:pt>
                <c:pt idx="13">
                  <c:v>2670</c:v>
                </c:pt>
                <c:pt idx="14">
                  <c:v>2907</c:v>
                </c:pt>
                <c:pt idx="15">
                  <c:v>2805</c:v>
                </c:pt>
                <c:pt idx="16">
                  <c:v>2867</c:v>
                </c:pt>
                <c:pt idx="17">
                  <c:v>3060</c:v>
                </c:pt>
                <c:pt idx="18">
                  <c:v>3406</c:v>
                </c:pt>
                <c:pt idx="19">
                  <c:v>3309</c:v>
                </c:pt>
                <c:pt idx="20">
                  <c:v>3294</c:v>
                </c:pt>
                <c:pt idx="21">
                  <c:v>3493</c:v>
                </c:pt>
                <c:pt idx="22" formatCode="_(* #,##0_);_(* \(#,##0\);_(* &quot;-&quot;??_);_(@_)">
                  <c:v>3683</c:v>
                </c:pt>
                <c:pt idx="23" formatCode="_(* #,##0_);_(* \(#,##0\);_(* &quot;-&quot;??_);_(@_)">
                  <c:v>3629</c:v>
                </c:pt>
                <c:pt idx="24">
                  <c:v>3844</c:v>
                </c:pt>
                <c:pt idx="25" formatCode="_(* #,##0_);_(* \(#,##0\);_(* &quot;-&quot;??_);_(@_)">
                  <c:v>4188</c:v>
                </c:pt>
                <c:pt idx="26" formatCode="_(* #,##0_);_(* \(#,##0\);_(* &quot;-&quot;??_);_(@_)">
                  <c:v>4570</c:v>
                </c:pt>
                <c:pt idx="27" formatCode="_-* #,##0_-;\-* #,##0_-;_-* &quot;-&quot;??_-;_-@_-">
                  <c:v>4762</c:v>
                </c:pt>
                <c:pt idx="28" formatCode="_(* #,##0_);_(* \(#,##0\);_(* &quot;-&quot;??_);_(@_)">
                  <c:v>4724</c:v>
                </c:pt>
                <c:pt idx="29" formatCode="_-* #,##0_-;\-* #,##0_-;_-* &quot;-&quot;??_-;_-@_-">
                  <c:v>4706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8A-42D4-BF88-75F6FA6EC731}"/>
            </c:ext>
          </c:extLst>
        </c:ser>
        <c:ser>
          <c:idx val="3"/>
          <c:order val="3"/>
          <c:tx>
            <c:strRef>
              <c:f>Summary!$A$6</c:f>
              <c:strCache>
                <c:ptCount val="1"/>
                <c:pt idx="0">
                  <c:v>3</c:v>
                </c:pt>
              </c:strCache>
            </c:strRef>
          </c:tx>
          <c:cat>
            <c:strRef>
              <c:f>Summary!$B$2:$AE$2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Summary!$B$6:$AE$6</c:f>
              <c:numCache>
                <c:formatCode>#,##0</c:formatCode>
                <c:ptCount val="30"/>
                <c:pt idx="0">
                  <c:v>2728</c:v>
                </c:pt>
                <c:pt idx="1">
                  <c:v>2887</c:v>
                </c:pt>
                <c:pt idx="2">
                  <c:v>2990</c:v>
                </c:pt>
                <c:pt idx="3">
                  <c:v>3056</c:v>
                </c:pt>
                <c:pt idx="4">
                  <c:v>3033</c:v>
                </c:pt>
                <c:pt idx="5">
                  <c:v>2846</c:v>
                </c:pt>
                <c:pt idx="6">
                  <c:v>2665</c:v>
                </c:pt>
                <c:pt idx="7">
                  <c:v>2527</c:v>
                </c:pt>
                <c:pt idx="8">
                  <c:v>2600</c:v>
                </c:pt>
                <c:pt idx="9">
                  <c:v>2346</c:v>
                </c:pt>
                <c:pt idx="10">
                  <c:v>2362</c:v>
                </c:pt>
                <c:pt idx="11">
                  <c:v>2349</c:v>
                </c:pt>
                <c:pt idx="12">
                  <c:v>2414</c:v>
                </c:pt>
                <c:pt idx="13">
                  <c:v>2437</c:v>
                </c:pt>
                <c:pt idx="14">
                  <c:v>2479</c:v>
                </c:pt>
                <c:pt idx="15">
                  <c:v>2720</c:v>
                </c:pt>
                <c:pt idx="16">
                  <c:v>2657</c:v>
                </c:pt>
                <c:pt idx="17">
                  <c:v>2681</c:v>
                </c:pt>
                <c:pt idx="18">
                  <c:v>2938</c:v>
                </c:pt>
                <c:pt idx="19">
                  <c:v>3204</c:v>
                </c:pt>
                <c:pt idx="20">
                  <c:v>3122</c:v>
                </c:pt>
                <c:pt idx="21">
                  <c:v>3081</c:v>
                </c:pt>
                <c:pt idx="22" formatCode="_(* #,##0_);_(* \(#,##0\);_(* &quot;-&quot;??_);_(@_)">
                  <c:v>3238</c:v>
                </c:pt>
                <c:pt idx="23" formatCode="_(* #,##0_);_(* \(#,##0\);_(* &quot;-&quot;??_);_(@_)">
                  <c:v>3446</c:v>
                </c:pt>
                <c:pt idx="24">
                  <c:v>3433</c:v>
                </c:pt>
                <c:pt idx="25" formatCode="_(* #,##0_);_(* \(#,##0\);_(* &quot;-&quot;??_);_(@_)">
                  <c:v>3678</c:v>
                </c:pt>
                <c:pt idx="26" formatCode="_(* #,##0_);_(* \(#,##0\);_(* &quot;-&quot;??_);_(@_)">
                  <c:v>3967</c:v>
                </c:pt>
                <c:pt idx="27" formatCode="_-* #,##0_-;\-* #,##0_-;_-* &quot;-&quot;??_-;_-@_-">
                  <c:v>4309</c:v>
                </c:pt>
                <c:pt idx="28" formatCode="_(* #,##0_);_(* \(#,##0\);_(* &quot;-&quot;??_);_(@_)">
                  <c:v>4494</c:v>
                </c:pt>
                <c:pt idx="29" formatCode="_-* #,##0_-;\-* #,##0_-;_-* &quot;-&quot;??_-;_-@_-">
                  <c:v>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8A-42D4-BF88-75F6FA6EC731}"/>
            </c:ext>
          </c:extLst>
        </c:ser>
        <c:ser>
          <c:idx val="4"/>
          <c:order val="4"/>
          <c:tx>
            <c:strRef>
              <c:f>Summary!$A$7</c:f>
              <c:strCache>
                <c:ptCount val="1"/>
                <c:pt idx="0">
                  <c:v>4</c:v>
                </c:pt>
              </c:strCache>
            </c:strRef>
          </c:tx>
          <c:cat>
            <c:strRef>
              <c:f>Summary!$B$2:$AE$2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Summary!$B$7:$AE$7</c:f>
              <c:numCache>
                <c:formatCode>#,##0</c:formatCode>
                <c:ptCount val="30"/>
                <c:pt idx="0">
                  <c:v>2298</c:v>
                </c:pt>
                <c:pt idx="1">
                  <c:v>2524</c:v>
                </c:pt>
                <c:pt idx="2">
                  <c:v>2700</c:v>
                </c:pt>
                <c:pt idx="3">
                  <c:v>2769</c:v>
                </c:pt>
                <c:pt idx="4">
                  <c:v>2840</c:v>
                </c:pt>
                <c:pt idx="5">
                  <c:v>2817</c:v>
                </c:pt>
                <c:pt idx="6">
                  <c:v>2669</c:v>
                </c:pt>
                <c:pt idx="7">
                  <c:v>2369</c:v>
                </c:pt>
                <c:pt idx="8">
                  <c:v>2422</c:v>
                </c:pt>
                <c:pt idx="9">
                  <c:v>2309</c:v>
                </c:pt>
                <c:pt idx="10">
                  <c:v>2197</c:v>
                </c:pt>
                <c:pt idx="11">
                  <c:v>2203</c:v>
                </c:pt>
                <c:pt idx="12">
                  <c:v>2155</c:v>
                </c:pt>
                <c:pt idx="13">
                  <c:v>2342</c:v>
                </c:pt>
                <c:pt idx="14">
                  <c:v>2258</c:v>
                </c:pt>
                <c:pt idx="15">
                  <c:v>2301</c:v>
                </c:pt>
                <c:pt idx="16">
                  <c:v>2543</c:v>
                </c:pt>
                <c:pt idx="17">
                  <c:v>2469</c:v>
                </c:pt>
                <c:pt idx="18">
                  <c:v>2520</c:v>
                </c:pt>
                <c:pt idx="19">
                  <c:v>2721</c:v>
                </c:pt>
                <c:pt idx="20">
                  <c:v>2934</c:v>
                </c:pt>
                <c:pt idx="21">
                  <c:v>2914</c:v>
                </c:pt>
                <c:pt idx="22" formatCode="_(* #,##0_);_(* \(#,##0\);_(* &quot;-&quot;??_);_(@_)">
                  <c:v>2845</c:v>
                </c:pt>
                <c:pt idx="23" formatCode="_(* #,##0_);_(* \(#,##0\);_(* &quot;-&quot;??_);_(@_)">
                  <c:v>3034</c:v>
                </c:pt>
                <c:pt idx="24">
                  <c:v>3259</c:v>
                </c:pt>
                <c:pt idx="25" formatCode="_(* #,##0_);_(* \(#,##0\);_(* &quot;-&quot;??_);_(@_)">
                  <c:v>3312</c:v>
                </c:pt>
                <c:pt idx="26" formatCode="_(* #,##0_);_(* \(#,##0\);_(* &quot;-&quot;??_);_(@_)">
                  <c:v>3485</c:v>
                </c:pt>
                <c:pt idx="27" formatCode="_-* #,##0_-;\-* #,##0_-;_-* &quot;-&quot;??_-;_-@_-">
                  <c:v>3762</c:v>
                </c:pt>
                <c:pt idx="28" formatCode="_-* #,##0_-;\-* #,##0_-;_-* &quot;-&quot;??_-;_-@_-">
                  <c:v>4030</c:v>
                </c:pt>
                <c:pt idx="29" formatCode="_-* #,##0_-;\-* #,##0_-;_-* &quot;-&quot;??_-;_-@_-">
                  <c:v>4126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8A-42D4-BF88-75F6FA6EC731}"/>
            </c:ext>
          </c:extLst>
        </c:ser>
        <c:ser>
          <c:idx val="5"/>
          <c:order val="5"/>
          <c:tx>
            <c:strRef>
              <c:f>Summary!$A$8</c:f>
              <c:strCache>
                <c:ptCount val="1"/>
                <c:pt idx="0">
                  <c:v>5</c:v>
                </c:pt>
              </c:strCache>
            </c:strRef>
          </c:tx>
          <c:cat>
            <c:strRef>
              <c:f>Summary!$B$2:$AE$2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Summary!$B$8:$AE$8</c:f>
              <c:numCache>
                <c:formatCode>#,##0</c:formatCode>
                <c:ptCount val="30"/>
                <c:pt idx="0">
                  <c:v>1981</c:v>
                </c:pt>
                <c:pt idx="1">
                  <c:v>2187</c:v>
                </c:pt>
                <c:pt idx="2">
                  <c:v>2369</c:v>
                </c:pt>
                <c:pt idx="3">
                  <c:v>2546</c:v>
                </c:pt>
                <c:pt idx="4">
                  <c:v>2640</c:v>
                </c:pt>
                <c:pt idx="5">
                  <c:v>2684</c:v>
                </c:pt>
                <c:pt idx="6">
                  <c:v>2671</c:v>
                </c:pt>
                <c:pt idx="7">
                  <c:v>2403</c:v>
                </c:pt>
                <c:pt idx="8">
                  <c:v>2338</c:v>
                </c:pt>
                <c:pt idx="9">
                  <c:v>2138</c:v>
                </c:pt>
                <c:pt idx="10">
                  <c:v>2207</c:v>
                </c:pt>
                <c:pt idx="11">
                  <c:v>2067</c:v>
                </c:pt>
                <c:pt idx="12">
                  <c:v>2068</c:v>
                </c:pt>
                <c:pt idx="13">
                  <c:v>2096</c:v>
                </c:pt>
                <c:pt idx="14">
                  <c:v>2212</c:v>
                </c:pt>
                <c:pt idx="15">
                  <c:v>2123</c:v>
                </c:pt>
                <c:pt idx="16">
                  <c:v>2158</c:v>
                </c:pt>
                <c:pt idx="17">
                  <c:v>2438</c:v>
                </c:pt>
                <c:pt idx="18">
                  <c:v>2340</c:v>
                </c:pt>
                <c:pt idx="19">
                  <c:v>2391</c:v>
                </c:pt>
                <c:pt idx="20">
                  <c:v>2594</c:v>
                </c:pt>
                <c:pt idx="21">
                  <c:v>2764</c:v>
                </c:pt>
                <c:pt idx="22" formatCode="_(* #,##0_);_(* \(#,##0\);_(* &quot;-&quot;??_);_(@_)">
                  <c:v>2731</c:v>
                </c:pt>
                <c:pt idx="23" formatCode="_(* #,##0_);_(* \(#,##0\);_(* &quot;-&quot;??_);_(@_)">
                  <c:v>2725</c:v>
                </c:pt>
                <c:pt idx="24">
                  <c:v>2901</c:v>
                </c:pt>
                <c:pt idx="25" formatCode="_(* #,##0_);_(* \(#,##0\);_(* &quot;-&quot;??_);_(@_)">
                  <c:v>3122</c:v>
                </c:pt>
                <c:pt idx="26" formatCode="_(* #,##0_);_(* \(#,##0\);_(* &quot;-&quot;??_);_(@_)">
                  <c:v>3123</c:v>
                </c:pt>
                <c:pt idx="27" formatCode="_-* #,##0_-;\-* #,##0_-;_-* &quot;-&quot;??_-;_-@_-">
                  <c:v>3335</c:v>
                </c:pt>
                <c:pt idx="28" formatCode="_(* #,##0_);_(* \(#,##0\);_(* &quot;-&quot;??_);_(@_)">
                  <c:v>3511</c:v>
                </c:pt>
                <c:pt idx="29" formatCode="_-* #,##0_-;\-* #,##0_-;_-* &quot;-&quot;??_-;_-@_-">
                  <c:v>3801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8A-42D4-BF88-75F6FA6EC731}"/>
            </c:ext>
          </c:extLst>
        </c:ser>
        <c:ser>
          <c:idx val="6"/>
          <c:order val="6"/>
          <c:tx>
            <c:strRef>
              <c:f>Summary!$A$9</c:f>
              <c:strCache>
                <c:ptCount val="1"/>
                <c:pt idx="0">
                  <c:v>6</c:v>
                </c:pt>
              </c:strCache>
            </c:strRef>
          </c:tx>
          <c:cat>
            <c:strRef>
              <c:f>Summary!$B$2:$AE$2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Summary!$B$9:$AE$9</c:f>
              <c:numCache>
                <c:formatCode>#,##0</c:formatCode>
                <c:ptCount val="30"/>
                <c:pt idx="0">
                  <c:v>1747</c:v>
                </c:pt>
                <c:pt idx="1">
                  <c:v>1855</c:v>
                </c:pt>
                <c:pt idx="2">
                  <c:v>2053</c:v>
                </c:pt>
                <c:pt idx="3">
                  <c:v>2258</c:v>
                </c:pt>
                <c:pt idx="4">
                  <c:v>2425</c:v>
                </c:pt>
                <c:pt idx="5">
                  <c:v>2493</c:v>
                </c:pt>
                <c:pt idx="6">
                  <c:v>2624</c:v>
                </c:pt>
                <c:pt idx="7">
                  <c:v>2470</c:v>
                </c:pt>
                <c:pt idx="8">
                  <c:v>2363</c:v>
                </c:pt>
                <c:pt idx="9">
                  <c:v>2138</c:v>
                </c:pt>
                <c:pt idx="10">
                  <c:v>2155</c:v>
                </c:pt>
                <c:pt idx="11">
                  <c:v>2130</c:v>
                </c:pt>
                <c:pt idx="12">
                  <c:v>1970</c:v>
                </c:pt>
                <c:pt idx="13">
                  <c:v>2054</c:v>
                </c:pt>
                <c:pt idx="14">
                  <c:v>2016</c:v>
                </c:pt>
                <c:pt idx="15">
                  <c:v>2183</c:v>
                </c:pt>
                <c:pt idx="16">
                  <c:v>2075</c:v>
                </c:pt>
                <c:pt idx="17">
                  <c:v>2101</c:v>
                </c:pt>
                <c:pt idx="18">
                  <c:v>2332</c:v>
                </c:pt>
                <c:pt idx="19">
                  <c:v>2273</c:v>
                </c:pt>
                <c:pt idx="20">
                  <c:v>2241</c:v>
                </c:pt>
                <c:pt idx="21">
                  <c:v>2524</c:v>
                </c:pt>
                <c:pt idx="22" formatCode="_(* #,##0_);_(* \(#,##0\);_(* &quot;-&quot;??_);_(@_)">
                  <c:v>2667</c:v>
                </c:pt>
                <c:pt idx="23" formatCode="_(* #,##0_);_(* \(#,##0\);_(* &quot;-&quot;??_);_(@_)">
                  <c:v>2625</c:v>
                </c:pt>
                <c:pt idx="24">
                  <c:v>2624</c:v>
                </c:pt>
                <c:pt idx="25" formatCode="_(* #,##0_);_(* \(#,##0\);_(* &quot;-&quot;??_);_(@_)">
                  <c:v>2769</c:v>
                </c:pt>
                <c:pt idx="26" formatCode="_(* #,##0_);_(* \(#,##0\);_(* &quot;-&quot;??_);_(@_)">
                  <c:v>3059</c:v>
                </c:pt>
                <c:pt idx="27" formatCode="_-* #,##0_-;\-* #,##0_-;_-* &quot;-&quot;??_-;_-@_-">
                  <c:v>3009</c:v>
                </c:pt>
                <c:pt idx="28" formatCode="_(* #,##0_);_(* \(#,##0\);_(* &quot;-&quot;??_);_(@_)">
                  <c:v>3223</c:v>
                </c:pt>
                <c:pt idx="29" formatCode="_-* #,##0_-;\-* #,##0_-;_-* &quot;-&quot;??_-;_-@_-">
                  <c:v>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8A-42D4-BF88-75F6FA6EC731}"/>
            </c:ext>
          </c:extLst>
        </c:ser>
        <c:ser>
          <c:idx val="7"/>
          <c:order val="7"/>
          <c:tx>
            <c:strRef>
              <c:f>Summary!$A$10</c:f>
              <c:strCache>
                <c:ptCount val="1"/>
                <c:pt idx="0">
                  <c:v>7</c:v>
                </c:pt>
              </c:strCache>
            </c:strRef>
          </c:tx>
          <c:cat>
            <c:strRef>
              <c:f>Summary!$B$2:$AE$2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Summary!$B$10:$AE$10</c:f>
              <c:numCache>
                <c:formatCode>#,##0</c:formatCode>
                <c:ptCount val="30"/>
                <c:pt idx="0">
                  <c:v>1819</c:v>
                </c:pt>
                <c:pt idx="1">
                  <c:v>1829</c:v>
                </c:pt>
                <c:pt idx="2">
                  <c:v>2036</c:v>
                </c:pt>
                <c:pt idx="3">
                  <c:v>2138</c:v>
                </c:pt>
                <c:pt idx="4">
                  <c:v>2318</c:v>
                </c:pt>
                <c:pt idx="5">
                  <c:v>2366</c:v>
                </c:pt>
                <c:pt idx="6">
                  <c:v>2647</c:v>
                </c:pt>
                <c:pt idx="7">
                  <c:v>2524</c:v>
                </c:pt>
                <c:pt idx="8">
                  <c:v>2498</c:v>
                </c:pt>
                <c:pt idx="9">
                  <c:v>2302</c:v>
                </c:pt>
                <c:pt idx="10">
                  <c:v>2239</c:v>
                </c:pt>
                <c:pt idx="11">
                  <c:v>2382</c:v>
                </c:pt>
                <c:pt idx="12">
                  <c:v>2402</c:v>
                </c:pt>
                <c:pt idx="13">
                  <c:v>2478</c:v>
                </c:pt>
                <c:pt idx="14">
                  <c:v>2512</c:v>
                </c:pt>
                <c:pt idx="15">
                  <c:v>2462</c:v>
                </c:pt>
                <c:pt idx="16">
                  <c:v>2826</c:v>
                </c:pt>
                <c:pt idx="17">
                  <c:v>2644</c:v>
                </c:pt>
                <c:pt idx="18">
                  <c:v>2588</c:v>
                </c:pt>
                <c:pt idx="19">
                  <c:v>2881</c:v>
                </c:pt>
                <c:pt idx="20">
                  <c:v>2677</c:v>
                </c:pt>
                <c:pt idx="21">
                  <c:v>2677</c:v>
                </c:pt>
                <c:pt idx="22" formatCode="_(* #,##0_);_(* \(#,##0\);_(* &quot;-&quot;??_);_(@_)">
                  <c:v>2880</c:v>
                </c:pt>
                <c:pt idx="23" formatCode="_(* #,##0_);_(* \(#,##0\);_(* &quot;-&quot;??_);_(@_)">
                  <c:v>3005</c:v>
                </c:pt>
                <c:pt idx="24">
                  <c:v>2978</c:v>
                </c:pt>
                <c:pt idx="25" formatCode="_(* #,##0_);_(* \(#,##0\);_(* &quot;-&quot;??_);_(@_)">
                  <c:v>3019</c:v>
                </c:pt>
                <c:pt idx="26" formatCode="_(* #,##0_);_(* \(#,##0\);_(* &quot;-&quot;??_);_(@_)">
                  <c:v>3156</c:v>
                </c:pt>
                <c:pt idx="27" formatCode="_-* #,##0_-;\-* #,##0_-;_-* &quot;-&quot;??_-;_-@_-">
                  <c:v>3326</c:v>
                </c:pt>
                <c:pt idx="28" formatCode="_(* #,##0_);_(* \(#,##0\);_(* &quot;-&quot;??_);_(@_)">
                  <c:v>3239</c:v>
                </c:pt>
                <c:pt idx="29" formatCode="_-* #,##0_-;\-* #,##0_-;_-* &quot;-&quot;??_-;_-@_-">
                  <c:v>3454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8A-42D4-BF88-75F6FA6EC731}"/>
            </c:ext>
          </c:extLst>
        </c:ser>
        <c:ser>
          <c:idx val="8"/>
          <c:order val="8"/>
          <c:tx>
            <c:strRef>
              <c:f>Summary!$A$11</c:f>
              <c:strCache>
                <c:ptCount val="1"/>
                <c:pt idx="0">
                  <c:v>8</c:v>
                </c:pt>
              </c:strCache>
            </c:strRef>
          </c:tx>
          <c:cat>
            <c:strRef>
              <c:f>Summary!$B$2:$AE$2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Summary!$B$11:$AE$11</c:f>
              <c:numCache>
                <c:formatCode>#,##0</c:formatCode>
                <c:ptCount val="30"/>
                <c:pt idx="0">
                  <c:v>1477</c:v>
                </c:pt>
                <c:pt idx="1">
                  <c:v>1614</c:v>
                </c:pt>
                <c:pt idx="2">
                  <c:v>1696</c:v>
                </c:pt>
                <c:pt idx="3">
                  <c:v>1859</c:v>
                </c:pt>
                <c:pt idx="4">
                  <c:v>1954</c:v>
                </c:pt>
                <c:pt idx="5">
                  <c:v>2085</c:v>
                </c:pt>
                <c:pt idx="6">
                  <c:v>2388</c:v>
                </c:pt>
                <c:pt idx="7">
                  <c:v>2381</c:v>
                </c:pt>
                <c:pt idx="8">
                  <c:v>2281</c:v>
                </c:pt>
                <c:pt idx="9">
                  <c:v>2332</c:v>
                </c:pt>
                <c:pt idx="10">
                  <c:v>2173</c:v>
                </c:pt>
                <c:pt idx="11">
                  <c:v>2126</c:v>
                </c:pt>
                <c:pt idx="12">
                  <c:v>2202</c:v>
                </c:pt>
                <c:pt idx="13">
                  <c:v>2265</c:v>
                </c:pt>
                <c:pt idx="14">
                  <c:v>2347</c:v>
                </c:pt>
                <c:pt idx="15">
                  <c:v>2351</c:v>
                </c:pt>
                <c:pt idx="16">
                  <c:v>2339</c:v>
                </c:pt>
                <c:pt idx="17">
                  <c:v>2603</c:v>
                </c:pt>
                <c:pt idx="18">
                  <c:v>2478</c:v>
                </c:pt>
                <c:pt idx="19">
                  <c:v>2436</c:v>
                </c:pt>
                <c:pt idx="20">
                  <c:v>2684</c:v>
                </c:pt>
                <c:pt idx="21">
                  <c:v>2533</c:v>
                </c:pt>
                <c:pt idx="22" formatCode="_(* #,##0_);_(* \(#,##0\);_(* &quot;-&quot;??_);_(@_)">
                  <c:v>2500</c:v>
                </c:pt>
                <c:pt idx="23" formatCode="_(* #,##0_);_(* \(#,##0\);_(* &quot;-&quot;??_);_(@_)">
                  <c:v>2705</c:v>
                </c:pt>
                <c:pt idx="24">
                  <c:v>2849</c:v>
                </c:pt>
                <c:pt idx="25" formatCode="_(* #,##0_);_(* \(#,##0\);_(* &quot;-&quot;??_);_(@_)">
                  <c:v>2881</c:v>
                </c:pt>
                <c:pt idx="26" formatCode="_(* #,##0_);_(* \(#,##0\);_(* &quot;-&quot;??_);_(@_)">
                  <c:v>2891</c:v>
                </c:pt>
                <c:pt idx="27" formatCode="_-* #,##0_-;\-* #,##0_-;_-* &quot;-&quot;??_-;_-@_-">
                  <c:v>2999</c:v>
                </c:pt>
                <c:pt idx="28" formatCode="_-* #,##0_-;\-* #,##0_-;_-* &quot;-&quot;??_-;_-@_-">
                  <c:v>3125</c:v>
                </c:pt>
                <c:pt idx="29" formatCode="_-* #,##0_-;\-* #,##0_-;_-* &quot;-&quot;??_-;_-@_-">
                  <c:v>3067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8A-42D4-BF88-75F6FA6EC731}"/>
            </c:ext>
          </c:extLst>
        </c:ser>
        <c:ser>
          <c:idx val="9"/>
          <c:order val="9"/>
          <c:tx>
            <c:strRef>
              <c:f>Summary!$A$12</c:f>
              <c:strCache>
                <c:ptCount val="1"/>
                <c:pt idx="0">
                  <c:v>9</c:v>
                </c:pt>
              </c:strCache>
            </c:strRef>
          </c:tx>
          <c:cat>
            <c:strRef>
              <c:f>Summary!$B$2:$AE$2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Summary!$B$12:$AE$12</c:f>
              <c:numCache>
                <c:formatCode>#,##0</c:formatCode>
                <c:ptCount val="30"/>
                <c:pt idx="0">
                  <c:v>1107</c:v>
                </c:pt>
                <c:pt idx="1">
                  <c:v>1277</c:v>
                </c:pt>
                <c:pt idx="2">
                  <c:v>1479</c:v>
                </c:pt>
                <c:pt idx="3">
                  <c:v>1523</c:v>
                </c:pt>
                <c:pt idx="4">
                  <c:v>1666</c:v>
                </c:pt>
                <c:pt idx="5">
                  <c:v>1814</c:v>
                </c:pt>
                <c:pt idx="6">
                  <c:v>2059</c:v>
                </c:pt>
                <c:pt idx="7">
                  <c:v>2050</c:v>
                </c:pt>
                <c:pt idx="8">
                  <c:v>2119</c:v>
                </c:pt>
                <c:pt idx="9">
                  <c:v>2009</c:v>
                </c:pt>
                <c:pt idx="10">
                  <c:v>2101</c:v>
                </c:pt>
                <c:pt idx="11">
                  <c:v>1917</c:v>
                </c:pt>
                <c:pt idx="12">
                  <c:v>1866</c:v>
                </c:pt>
                <c:pt idx="13">
                  <c:v>1991</c:v>
                </c:pt>
                <c:pt idx="14">
                  <c:v>2066</c:v>
                </c:pt>
                <c:pt idx="15">
                  <c:v>2162</c:v>
                </c:pt>
                <c:pt idx="16">
                  <c:v>2117</c:v>
                </c:pt>
                <c:pt idx="17">
                  <c:v>2154</c:v>
                </c:pt>
                <c:pt idx="18">
                  <c:v>2389</c:v>
                </c:pt>
                <c:pt idx="19">
                  <c:v>2288</c:v>
                </c:pt>
                <c:pt idx="20">
                  <c:v>2241</c:v>
                </c:pt>
                <c:pt idx="21">
                  <c:v>2363</c:v>
                </c:pt>
                <c:pt idx="22" formatCode="_(* #,##0_);_(* \(#,##0\);_(* &quot;-&quot;??_);_(@_)">
                  <c:v>2327</c:v>
                </c:pt>
                <c:pt idx="23" formatCode="_(* #,##0_);_(* \(#,##0\);_(* &quot;-&quot;??_);_(@_)">
                  <c:v>2338</c:v>
                </c:pt>
                <c:pt idx="24">
                  <c:v>2449</c:v>
                </c:pt>
                <c:pt idx="25" formatCode="_(* #,##0_);_(* \(#,##0\);_(* &quot;-&quot;??_);_(@_)">
                  <c:v>2642</c:v>
                </c:pt>
                <c:pt idx="26" formatCode="_(* #,##0_);_(* \(#,##0\);_(* &quot;-&quot;??_);_(@_)">
                  <c:v>2604</c:v>
                </c:pt>
                <c:pt idx="27" formatCode="_-* #,##0_-;\-* #,##0_-;_-* &quot;-&quot;??_-;_-@_-">
                  <c:v>2658</c:v>
                </c:pt>
                <c:pt idx="28" formatCode="_(* #,##0_);_(* \(#,##0\);_(* &quot;-&quot;??_);_(@_)">
                  <c:v>2763</c:v>
                </c:pt>
                <c:pt idx="29" formatCode="_-* #,##0_-;\-* #,##0_-;_-* &quot;-&quot;??_-;_-@_-">
                  <c:v>2904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68A-42D4-BF88-75F6FA6EC731}"/>
            </c:ext>
          </c:extLst>
        </c:ser>
        <c:ser>
          <c:idx val="10"/>
          <c:order val="10"/>
          <c:tx>
            <c:strRef>
              <c:f>Summary!$A$13</c:f>
              <c:strCache>
                <c:ptCount val="1"/>
                <c:pt idx="0">
                  <c:v>10</c:v>
                </c:pt>
              </c:strCache>
            </c:strRef>
          </c:tx>
          <c:cat>
            <c:strRef>
              <c:f>Summary!$B$2:$AE$2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Summary!$B$13:$AE$13</c:f>
              <c:numCache>
                <c:formatCode>General</c:formatCode>
                <c:ptCount val="30"/>
                <c:pt idx="0">
                  <c:v>544</c:v>
                </c:pt>
                <c:pt idx="1">
                  <c:v>621</c:v>
                </c:pt>
                <c:pt idx="2">
                  <c:v>688</c:v>
                </c:pt>
                <c:pt idx="3">
                  <c:v>756</c:v>
                </c:pt>
                <c:pt idx="4" formatCode="#,##0">
                  <c:v>826</c:v>
                </c:pt>
                <c:pt idx="5" formatCode="#,##0">
                  <c:v>888</c:v>
                </c:pt>
                <c:pt idx="6" formatCode="#,##0">
                  <c:v>943</c:v>
                </c:pt>
                <c:pt idx="7" formatCode="#,##0">
                  <c:v>938</c:v>
                </c:pt>
                <c:pt idx="8" formatCode="#,##0">
                  <c:v>1260</c:v>
                </c:pt>
                <c:pt idx="9" formatCode="#,##0">
                  <c:v>1139</c:v>
                </c:pt>
                <c:pt idx="10" formatCode="#,##0">
                  <c:v>1287</c:v>
                </c:pt>
                <c:pt idx="11" formatCode="#,##0">
                  <c:v>1418</c:v>
                </c:pt>
                <c:pt idx="12" formatCode="#,##0">
                  <c:v>1357</c:v>
                </c:pt>
                <c:pt idx="13" formatCode="#,##0">
                  <c:v>1326</c:v>
                </c:pt>
                <c:pt idx="14" formatCode="#,##0">
                  <c:v>1398</c:v>
                </c:pt>
                <c:pt idx="15" formatCode="#,##0">
                  <c:v>1472</c:v>
                </c:pt>
                <c:pt idx="16" formatCode="#,##0">
                  <c:v>1544</c:v>
                </c:pt>
                <c:pt idx="17" formatCode="#,##0">
                  <c:v>1662</c:v>
                </c:pt>
                <c:pt idx="18" formatCode="#,##0">
                  <c:v>1701</c:v>
                </c:pt>
                <c:pt idx="19" formatCode="#,##0">
                  <c:v>1837</c:v>
                </c:pt>
                <c:pt idx="20" formatCode="#,##0">
                  <c:v>1799</c:v>
                </c:pt>
                <c:pt idx="21" formatCode="#,##0">
                  <c:v>1741</c:v>
                </c:pt>
                <c:pt idx="22" formatCode="_(* #,##0_);_(* \(#,##0\);_(* &quot;-&quot;??_);_(@_)">
                  <c:v>1801</c:v>
                </c:pt>
                <c:pt idx="23" formatCode="_(* #,##0_);_(* \(#,##0\);_(* &quot;-&quot;??_);_(@_)">
                  <c:v>1830</c:v>
                </c:pt>
                <c:pt idx="24" formatCode="#,##0">
                  <c:v>1857</c:v>
                </c:pt>
                <c:pt idx="25" formatCode="_(* #,##0_);_(* \(#,##0\);_(* &quot;-&quot;??_);_(@_)">
                  <c:v>2021</c:v>
                </c:pt>
                <c:pt idx="26" formatCode="_(* #,##0_);_(* \(#,##0\);_(* &quot;-&quot;??_);_(@_)">
                  <c:v>2139</c:v>
                </c:pt>
                <c:pt idx="27" formatCode="_-* #,##0_-;\-* #,##0_-;_-* &quot;-&quot;??_-;_-@_-">
                  <c:v>2055</c:v>
                </c:pt>
                <c:pt idx="28" formatCode="_(* #,##0_);_(* \(#,##0\);_(* &quot;-&quot;??_);_(@_)">
                  <c:v>2134</c:v>
                </c:pt>
                <c:pt idx="29" formatCode="_-* #,##0_-;\-* #,##0_-;_-* &quot;-&quot;??_-;_-@_-">
                  <c:v>2155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68A-42D4-BF88-75F6FA6EC731}"/>
            </c:ext>
          </c:extLst>
        </c:ser>
        <c:ser>
          <c:idx val="11"/>
          <c:order val="11"/>
          <c:tx>
            <c:strRef>
              <c:f>Summary!$A$14</c:f>
              <c:strCache>
                <c:ptCount val="1"/>
                <c:pt idx="0">
                  <c:v>11</c:v>
                </c:pt>
              </c:strCache>
            </c:strRef>
          </c:tx>
          <c:cat>
            <c:strRef>
              <c:f>Summary!$B$2:$AE$2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Summary!$B$14:$AE$14</c:f>
              <c:numCache>
                <c:formatCode>General</c:formatCode>
                <c:ptCount val="30"/>
                <c:pt idx="0">
                  <c:v>419</c:v>
                </c:pt>
                <c:pt idx="1">
                  <c:v>480</c:v>
                </c:pt>
                <c:pt idx="2">
                  <c:v>513</c:v>
                </c:pt>
                <c:pt idx="3">
                  <c:v>557</c:v>
                </c:pt>
                <c:pt idx="4" formatCode="#,##0">
                  <c:v>653</c:v>
                </c:pt>
                <c:pt idx="5" formatCode="#,##0">
                  <c:v>706</c:v>
                </c:pt>
                <c:pt idx="6" formatCode="#,##0">
                  <c:v>843</c:v>
                </c:pt>
                <c:pt idx="7" formatCode="#,##0">
                  <c:v>676</c:v>
                </c:pt>
                <c:pt idx="8" formatCode="#,##0">
                  <c:v>701</c:v>
                </c:pt>
                <c:pt idx="9" formatCode="#,##0">
                  <c:v>841</c:v>
                </c:pt>
                <c:pt idx="10" formatCode="#,##0">
                  <c:v>1079</c:v>
                </c:pt>
                <c:pt idx="11" formatCode="#,##0">
                  <c:v>1116</c:v>
                </c:pt>
                <c:pt idx="12" formatCode="#,##0">
                  <c:v>1262</c:v>
                </c:pt>
                <c:pt idx="13" formatCode="#,##0">
                  <c:v>1190</c:v>
                </c:pt>
                <c:pt idx="14" formatCode="#,##0">
                  <c:v>1143</c:v>
                </c:pt>
                <c:pt idx="15" formatCode="#,##0">
                  <c:v>1241</c:v>
                </c:pt>
                <c:pt idx="16" formatCode="#,##0">
                  <c:v>1358</c:v>
                </c:pt>
                <c:pt idx="17" formatCode="#,##0">
                  <c:v>1389</c:v>
                </c:pt>
                <c:pt idx="18" formatCode="#,##0">
                  <c:v>1474</c:v>
                </c:pt>
                <c:pt idx="19" formatCode="#,##0">
                  <c:v>1517</c:v>
                </c:pt>
                <c:pt idx="20" formatCode="#,##0">
                  <c:v>1617</c:v>
                </c:pt>
                <c:pt idx="21" formatCode="#,##0">
                  <c:v>1550</c:v>
                </c:pt>
                <c:pt idx="22" formatCode="_(* #,##0_);_(* \(#,##0\);_(* &quot;-&quot;??_);_(@_)">
                  <c:v>1538</c:v>
                </c:pt>
                <c:pt idx="23" formatCode="_(* #,##0_);_(* \(#,##0\);_(* &quot;-&quot;??_);_(@_)">
                  <c:v>1637</c:v>
                </c:pt>
                <c:pt idx="24" formatCode="#,##0">
                  <c:v>1589</c:v>
                </c:pt>
                <c:pt idx="25" formatCode="_(* #,##0_);_(* \(#,##0\);_(* &quot;-&quot;??_);_(@_)">
                  <c:v>1674</c:v>
                </c:pt>
                <c:pt idx="26" formatCode="_(* #,##0_);_(* \(#,##0\);_(* &quot;-&quot;??_);_(@_)">
                  <c:v>1728</c:v>
                </c:pt>
                <c:pt idx="27" formatCode="_-* #,##0_-;\-* #,##0_-;_-* &quot;-&quot;??_-;_-@_-">
                  <c:v>1889</c:v>
                </c:pt>
                <c:pt idx="28" formatCode="_(* #,##0_);_(* \(#,##0\);_(* &quot;-&quot;??_);_(@_)">
                  <c:v>1800</c:v>
                </c:pt>
                <c:pt idx="29" formatCode="_-* #,##0_-;\-* #,##0_-;_-* &quot;-&quot;??_-;_-@_-">
                  <c:v>1855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8A-42D4-BF88-75F6FA6EC731}"/>
            </c:ext>
          </c:extLst>
        </c:ser>
        <c:ser>
          <c:idx val="12"/>
          <c:order val="12"/>
          <c:tx>
            <c:strRef>
              <c:f>Summary!$A$15</c:f>
              <c:strCache>
                <c:ptCount val="1"/>
                <c:pt idx="0">
                  <c:v>12</c:v>
                </c:pt>
              </c:strCache>
            </c:strRef>
          </c:tx>
          <c:cat>
            <c:strRef>
              <c:f>Summary!$B$2:$AE$2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Summary!$B$15:$AE$15</c:f>
              <c:numCache>
                <c:formatCode>General</c:formatCode>
                <c:ptCount val="30"/>
                <c:pt idx="0">
                  <c:v>227</c:v>
                </c:pt>
                <c:pt idx="1">
                  <c:v>371</c:v>
                </c:pt>
                <c:pt idx="2">
                  <c:v>424</c:v>
                </c:pt>
                <c:pt idx="3">
                  <c:v>441</c:v>
                </c:pt>
                <c:pt idx="4" formatCode="#,##0">
                  <c:v>523</c:v>
                </c:pt>
                <c:pt idx="5" formatCode="#,##0">
                  <c:v>568</c:v>
                </c:pt>
                <c:pt idx="6" formatCode="#,##0">
                  <c:v>630</c:v>
                </c:pt>
                <c:pt idx="7" formatCode="#,##0">
                  <c:v>554</c:v>
                </c:pt>
                <c:pt idx="8" formatCode="#,##0">
                  <c:v>540</c:v>
                </c:pt>
                <c:pt idx="9" formatCode="#,##0">
                  <c:v>653</c:v>
                </c:pt>
                <c:pt idx="10" formatCode="#,##0">
                  <c:v>865</c:v>
                </c:pt>
                <c:pt idx="11" formatCode="#,##0">
                  <c:v>940</c:v>
                </c:pt>
                <c:pt idx="12" formatCode="#,##0">
                  <c:v>958</c:v>
                </c:pt>
                <c:pt idx="13" formatCode="#,##0">
                  <c:v>1077</c:v>
                </c:pt>
                <c:pt idx="14" formatCode="#,##0">
                  <c:v>995</c:v>
                </c:pt>
                <c:pt idx="15" formatCode="#,##0">
                  <c:v>1015</c:v>
                </c:pt>
                <c:pt idx="16" formatCode="#,##0">
                  <c:v>1113</c:v>
                </c:pt>
                <c:pt idx="17" formatCode="#,##0">
                  <c:v>1219</c:v>
                </c:pt>
                <c:pt idx="18" formatCode="#,##0">
                  <c:v>1198</c:v>
                </c:pt>
                <c:pt idx="19" formatCode="#,##0">
                  <c:v>1315</c:v>
                </c:pt>
                <c:pt idx="20" formatCode="#,##0">
                  <c:v>1352</c:v>
                </c:pt>
                <c:pt idx="21" formatCode="#,##0">
                  <c:v>1416</c:v>
                </c:pt>
                <c:pt idx="22" formatCode="_(* #,##0_);_(* \(#,##0\);_(* &quot;-&quot;??_);_(@_)">
                  <c:v>1429</c:v>
                </c:pt>
                <c:pt idx="23" formatCode="_(* #,##0_);_(* \(#,##0\);_(* &quot;-&quot;??_);_(@_)">
                  <c:v>1400</c:v>
                </c:pt>
                <c:pt idx="24" formatCode="#,##0">
                  <c:v>1486</c:v>
                </c:pt>
                <c:pt idx="25" formatCode="_(* #,##0_);_(* \(#,##0\);_(* &quot;-&quot;??_);_(@_)">
                  <c:v>1493</c:v>
                </c:pt>
                <c:pt idx="26" formatCode="_(* #,##0_);_(* \(#,##0\);_(* &quot;-&quot;??_);_(@_)">
                  <c:v>1530</c:v>
                </c:pt>
                <c:pt idx="27" formatCode="_-* #,##0_-;\-* #,##0_-;_-* &quot;-&quot;??_-;_-@_-">
                  <c:v>1577</c:v>
                </c:pt>
                <c:pt idx="28" formatCode="_-* #,##0_-;\-* #,##0_-;_-* &quot;-&quot;??_-;_-@_-">
                  <c:v>1739</c:v>
                </c:pt>
                <c:pt idx="29" formatCode="_-* #,##0_-;\-* #,##0_-;_-* &quot;-&quot;??_-;_-@_-">
                  <c:v>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68A-42D4-BF88-75F6FA6EC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906680"/>
        <c:axId val="437337696"/>
        <c:axId val="437064472"/>
      </c:line3DChart>
      <c:catAx>
        <c:axId val="436906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700"/>
            </a:pPr>
            <a:endParaRPr lang="en-US"/>
          </a:p>
        </c:txPr>
        <c:crossAx val="437337696"/>
        <c:crosses val="autoZero"/>
        <c:auto val="1"/>
        <c:lblAlgn val="ctr"/>
        <c:lblOffset val="100"/>
        <c:noMultiLvlLbl val="0"/>
      </c:catAx>
      <c:valAx>
        <c:axId val="4373376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36906680"/>
        <c:crosses val="autoZero"/>
        <c:crossBetween val="between"/>
      </c:valAx>
      <c:serAx>
        <c:axId val="437064472"/>
        <c:scaling>
          <c:orientation val="minMax"/>
        </c:scaling>
        <c:delete val="1"/>
        <c:axPos val="b"/>
        <c:majorTickMark val="out"/>
        <c:minorTickMark val="none"/>
        <c:tickLblPos val="none"/>
        <c:crossAx val="437337696"/>
        <c:crosses val="autoZero"/>
      </c:serAx>
    </c:plotArea>
    <c:legend>
      <c:legendPos val="r"/>
      <c:layout>
        <c:manualLayout>
          <c:xMode val="edge"/>
          <c:yMode val="edge"/>
          <c:x val="0.87584223449149456"/>
          <c:y val="2.6885800348781942E-2"/>
          <c:w val="6.0290986546885424E-2"/>
          <c:h val="0.79602600010569169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/>
  </c:spPr>
  <c:printSettings>
    <c:headerFooter/>
    <c:pageMargins b="0.75000000000000411" l="0.70000000000000062" r="0.70000000000000062" t="0.75000000000000411" header="0.30000000000000032" footer="0.30000000000000032"/>
    <c:pageSetup paperSize="5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080740042532425E-2"/>
          <c:y val="8.6805849900478765E-2"/>
          <c:w val="0.78851133119022798"/>
          <c:h val="0.69097456520780842"/>
        </c:manualLayout>
      </c:layout>
      <c:line3DChart>
        <c:grouping val="standard"/>
        <c:varyColors val="0"/>
        <c:ser>
          <c:idx val="0"/>
          <c:order val="0"/>
          <c:tx>
            <c:strRef>
              <c:f>Summary!$A$20</c:f>
              <c:strCache>
                <c:ptCount val="1"/>
                <c:pt idx="0">
                  <c:v>ECS</c:v>
                </c:pt>
              </c:strCache>
            </c:strRef>
          </c:tx>
          <c:cat>
            <c:strRef>
              <c:f>Summary!$B$19:$AE$19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Summary!$B$20:$AE$20</c:f>
              <c:numCache>
                <c:formatCode>#,##0</c:formatCode>
                <c:ptCount val="30"/>
                <c:pt idx="0">
                  <c:v>208</c:v>
                </c:pt>
                <c:pt idx="1">
                  <c:v>274</c:v>
                </c:pt>
                <c:pt idx="2">
                  <c:v>261</c:v>
                </c:pt>
                <c:pt idx="3">
                  <c:v>228</c:v>
                </c:pt>
                <c:pt idx="4">
                  <c:v>297</c:v>
                </c:pt>
                <c:pt idx="5">
                  <c:v>243</c:v>
                </c:pt>
                <c:pt idx="6">
                  <c:v>267</c:v>
                </c:pt>
                <c:pt idx="7">
                  <c:v>332</c:v>
                </c:pt>
                <c:pt idx="8">
                  <c:v>305</c:v>
                </c:pt>
                <c:pt idx="9">
                  <c:v>348</c:v>
                </c:pt>
                <c:pt idx="10">
                  <c:v>397</c:v>
                </c:pt>
                <c:pt idx="11">
                  <c:v>378</c:v>
                </c:pt>
                <c:pt idx="12">
                  <c:v>405</c:v>
                </c:pt>
                <c:pt idx="13">
                  <c:v>344</c:v>
                </c:pt>
                <c:pt idx="14">
                  <c:v>353</c:v>
                </c:pt>
                <c:pt idx="15">
                  <c:v>428</c:v>
                </c:pt>
                <c:pt idx="16">
                  <c:v>445</c:v>
                </c:pt>
                <c:pt idx="17" formatCode="General">
                  <c:v>487</c:v>
                </c:pt>
                <c:pt idx="18" formatCode="General">
                  <c:v>532</c:v>
                </c:pt>
                <c:pt idx="19">
                  <c:v>712</c:v>
                </c:pt>
                <c:pt idx="20">
                  <c:v>722</c:v>
                </c:pt>
                <c:pt idx="21" formatCode="General">
                  <c:v>784</c:v>
                </c:pt>
                <c:pt idx="22" formatCode="General">
                  <c:v>827</c:v>
                </c:pt>
                <c:pt idx="23" formatCode="#,##0_);\(#,##0\)">
                  <c:v>973</c:v>
                </c:pt>
                <c:pt idx="24">
                  <c:v>1084</c:v>
                </c:pt>
                <c:pt idx="25" formatCode="_(* #,##0_);_(* \(#,##0\);_(* &quot;-&quot;??_);_(@_)">
                  <c:v>1196</c:v>
                </c:pt>
                <c:pt idx="26" formatCode="_(* #,##0_);_(* \(#,##0\);_(* &quot;-&quot;??_);_(@_)">
                  <c:v>1253</c:v>
                </c:pt>
                <c:pt idx="27" formatCode="_(* #,##0_);_(* \(#,##0\);_(* &quot;-&quot;??_);_(@_)">
                  <c:v>1301</c:v>
                </c:pt>
                <c:pt idx="28" formatCode="_-* #,##0_-;\-* #,##0_-;_-* &quot;-&quot;??_-;_-@_-">
                  <c:v>1308</c:v>
                </c:pt>
                <c:pt idx="29" formatCode="_-* #,##0_-;\-* #,##0_-;_-* &quot;-&quot;??_-;_-@_-">
                  <c:v>1378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F-49FA-A274-C24002A500C1}"/>
            </c:ext>
          </c:extLst>
        </c:ser>
        <c:ser>
          <c:idx val="1"/>
          <c:order val="1"/>
          <c:tx>
            <c:strRef>
              <c:f>Summary!$A$21</c:f>
              <c:strCache>
                <c:ptCount val="1"/>
                <c:pt idx="0">
                  <c:v>1</c:v>
                </c:pt>
              </c:strCache>
            </c:strRef>
          </c:tx>
          <c:cat>
            <c:strRef>
              <c:f>Summary!$B$19:$AE$19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Summary!$B$21:$AE$21</c:f>
              <c:numCache>
                <c:formatCode>#,##0</c:formatCode>
                <c:ptCount val="30"/>
                <c:pt idx="0">
                  <c:v>228</c:v>
                </c:pt>
                <c:pt idx="1">
                  <c:v>266</c:v>
                </c:pt>
                <c:pt idx="2">
                  <c:v>272</c:v>
                </c:pt>
                <c:pt idx="3">
                  <c:v>257</c:v>
                </c:pt>
                <c:pt idx="4">
                  <c:v>249</c:v>
                </c:pt>
                <c:pt idx="5">
                  <c:v>301</c:v>
                </c:pt>
                <c:pt idx="6">
                  <c:v>265</c:v>
                </c:pt>
                <c:pt idx="7">
                  <c:v>315</c:v>
                </c:pt>
                <c:pt idx="8">
                  <c:v>339</c:v>
                </c:pt>
                <c:pt idx="9">
                  <c:v>339</c:v>
                </c:pt>
                <c:pt idx="10">
                  <c:v>370</c:v>
                </c:pt>
                <c:pt idx="11">
                  <c:v>407</c:v>
                </c:pt>
                <c:pt idx="12">
                  <c:v>373</c:v>
                </c:pt>
                <c:pt idx="13">
                  <c:v>352</c:v>
                </c:pt>
                <c:pt idx="14">
                  <c:v>347</c:v>
                </c:pt>
                <c:pt idx="15">
                  <c:v>337</c:v>
                </c:pt>
                <c:pt idx="16" formatCode="General">
                  <c:v>425</c:v>
                </c:pt>
                <c:pt idx="17">
                  <c:v>434</c:v>
                </c:pt>
                <c:pt idx="18">
                  <c:v>507</c:v>
                </c:pt>
                <c:pt idx="19">
                  <c:v>533</c:v>
                </c:pt>
                <c:pt idx="20" formatCode="General">
                  <c:v>557</c:v>
                </c:pt>
                <c:pt idx="21" formatCode="General">
                  <c:v>528</c:v>
                </c:pt>
                <c:pt idx="22" formatCode="General">
                  <c:v>570</c:v>
                </c:pt>
                <c:pt idx="23" formatCode="#,##0_);\(#,##0\)">
                  <c:v>583</c:v>
                </c:pt>
                <c:pt idx="24">
                  <c:v>701</c:v>
                </c:pt>
                <c:pt idx="25" formatCode="_(* #,##0_);_(* \(#,##0\);_(* &quot;-&quot;??_);_(@_)">
                  <c:v>793</c:v>
                </c:pt>
                <c:pt idx="26" formatCode="_(* #,##0_);_(* \(#,##0\);_(* &quot;-&quot;??_);_(@_)">
                  <c:v>816</c:v>
                </c:pt>
                <c:pt idx="27" formatCode="General">
                  <c:v>939</c:v>
                </c:pt>
                <c:pt idx="28" formatCode="_-* #,##0_-;\-* #,##0_-;_-* &quot;-&quot;??_-;_-@_-">
                  <c:v>871</c:v>
                </c:pt>
                <c:pt idx="29" formatCode="_-* #,##0_-;\-* #,##0_-;_-* &quot;-&quot;??_-;_-@_-">
                  <c:v>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F-49FA-A274-C24002A500C1}"/>
            </c:ext>
          </c:extLst>
        </c:ser>
        <c:ser>
          <c:idx val="2"/>
          <c:order val="2"/>
          <c:tx>
            <c:strRef>
              <c:f>Summary!$A$22</c:f>
              <c:strCache>
                <c:ptCount val="1"/>
                <c:pt idx="0">
                  <c:v>2</c:v>
                </c:pt>
              </c:strCache>
            </c:strRef>
          </c:tx>
          <c:cat>
            <c:strRef>
              <c:f>Summary!$B$19:$AE$19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Summary!$B$22:$AE$22</c:f>
              <c:numCache>
                <c:formatCode>#,##0</c:formatCode>
                <c:ptCount val="30"/>
                <c:pt idx="0">
                  <c:v>184</c:v>
                </c:pt>
                <c:pt idx="1">
                  <c:v>253</c:v>
                </c:pt>
                <c:pt idx="2">
                  <c:v>276</c:v>
                </c:pt>
                <c:pt idx="3">
                  <c:v>253</c:v>
                </c:pt>
                <c:pt idx="4">
                  <c:v>265</c:v>
                </c:pt>
                <c:pt idx="5">
                  <c:v>255</c:v>
                </c:pt>
                <c:pt idx="6">
                  <c:v>285</c:v>
                </c:pt>
                <c:pt idx="7">
                  <c:v>285</c:v>
                </c:pt>
                <c:pt idx="8">
                  <c:v>300</c:v>
                </c:pt>
                <c:pt idx="9">
                  <c:v>346</c:v>
                </c:pt>
                <c:pt idx="10">
                  <c:v>362</c:v>
                </c:pt>
                <c:pt idx="11">
                  <c:v>355</c:v>
                </c:pt>
                <c:pt idx="12">
                  <c:v>394</c:v>
                </c:pt>
                <c:pt idx="13">
                  <c:v>331</c:v>
                </c:pt>
                <c:pt idx="14">
                  <c:v>352</c:v>
                </c:pt>
                <c:pt idx="15">
                  <c:v>375</c:v>
                </c:pt>
                <c:pt idx="16" formatCode="General">
                  <c:v>362</c:v>
                </c:pt>
                <c:pt idx="17" formatCode="General">
                  <c:v>431</c:v>
                </c:pt>
                <c:pt idx="18">
                  <c:v>479</c:v>
                </c:pt>
                <c:pt idx="19">
                  <c:v>525</c:v>
                </c:pt>
                <c:pt idx="20" formatCode="General">
                  <c:v>537</c:v>
                </c:pt>
                <c:pt idx="21" formatCode="General">
                  <c:v>547</c:v>
                </c:pt>
                <c:pt idx="22" formatCode="General">
                  <c:v>513</c:v>
                </c:pt>
                <c:pt idx="23" formatCode="#,##0_);\(#,##0\)">
                  <c:v>566</c:v>
                </c:pt>
                <c:pt idx="24">
                  <c:v>568</c:v>
                </c:pt>
                <c:pt idx="25" formatCode="_(* #,##0_);_(* \(#,##0\);_(* &quot;-&quot;??_);_(@_)">
                  <c:v>679</c:v>
                </c:pt>
                <c:pt idx="26" formatCode="_(* #,##0_);_(* \(#,##0\);_(* &quot;-&quot;??_);_(@_)">
                  <c:v>785</c:v>
                </c:pt>
                <c:pt idx="27" formatCode="General">
                  <c:v>835</c:v>
                </c:pt>
                <c:pt idx="28" formatCode="_-* #,##0_-;\-* #,##0_-;_-* &quot;-&quot;??_-;_-@_-">
                  <c:v>878</c:v>
                </c:pt>
                <c:pt idx="29" formatCode="_-* #,##0_-;\-* #,##0_-;_-* &quot;-&quot;??_-;_-@_-">
                  <c:v>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0BF-49FA-A274-C24002A500C1}"/>
            </c:ext>
          </c:extLst>
        </c:ser>
        <c:ser>
          <c:idx val="3"/>
          <c:order val="3"/>
          <c:tx>
            <c:strRef>
              <c:f>Summary!$A$23</c:f>
              <c:strCache>
                <c:ptCount val="1"/>
                <c:pt idx="0">
                  <c:v>3</c:v>
                </c:pt>
              </c:strCache>
            </c:strRef>
          </c:tx>
          <c:cat>
            <c:strRef>
              <c:f>Summary!$B$19:$AE$19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Summary!$B$23:$AE$23</c:f>
              <c:numCache>
                <c:formatCode>#,##0</c:formatCode>
                <c:ptCount val="30"/>
                <c:pt idx="0">
                  <c:v>188</c:v>
                </c:pt>
                <c:pt idx="1">
                  <c:v>205</c:v>
                </c:pt>
                <c:pt idx="2">
                  <c:v>252</c:v>
                </c:pt>
                <c:pt idx="3">
                  <c:v>271</c:v>
                </c:pt>
                <c:pt idx="4">
                  <c:v>269</c:v>
                </c:pt>
                <c:pt idx="5">
                  <c:v>284</c:v>
                </c:pt>
                <c:pt idx="6">
                  <c:v>250</c:v>
                </c:pt>
                <c:pt idx="7">
                  <c:v>311</c:v>
                </c:pt>
                <c:pt idx="8">
                  <c:v>273</c:v>
                </c:pt>
                <c:pt idx="9">
                  <c:v>331</c:v>
                </c:pt>
                <c:pt idx="10">
                  <c:v>379</c:v>
                </c:pt>
                <c:pt idx="11">
                  <c:v>354</c:v>
                </c:pt>
                <c:pt idx="12">
                  <c:v>354</c:v>
                </c:pt>
                <c:pt idx="13">
                  <c:v>328</c:v>
                </c:pt>
                <c:pt idx="14">
                  <c:v>336</c:v>
                </c:pt>
                <c:pt idx="15">
                  <c:v>362</c:v>
                </c:pt>
                <c:pt idx="16" formatCode="General">
                  <c:v>391</c:v>
                </c:pt>
                <c:pt idx="17" formatCode="General">
                  <c:v>373</c:v>
                </c:pt>
                <c:pt idx="18" formatCode="General">
                  <c:v>490</c:v>
                </c:pt>
                <c:pt idx="19">
                  <c:v>498</c:v>
                </c:pt>
                <c:pt idx="20" formatCode="General">
                  <c:v>529</c:v>
                </c:pt>
                <c:pt idx="21" formatCode="General">
                  <c:v>511</c:v>
                </c:pt>
                <c:pt idx="22" formatCode="General">
                  <c:v>531</c:v>
                </c:pt>
                <c:pt idx="23" formatCode="#,##0_);\(#,##0\)">
                  <c:v>508</c:v>
                </c:pt>
                <c:pt idx="24">
                  <c:v>574</c:v>
                </c:pt>
                <c:pt idx="25" formatCode="_(* #,##0_);_(* \(#,##0\);_(* &quot;-&quot;??_);_(@_)">
                  <c:v>598</c:v>
                </c:pt>
                <c:pt idx="26" formatCode="_(* #,##0_);_(* \(#,##0\);_(* &quot;-&quot;??_);_(@_)">
                  <c:v>704</c:v>
                </c:pt>
                <c:pt idx="27" formatCode="General">
                  <c:v>807</c:v>
                </c:pt>
                <c:pt idx="28" formatCode="_-* #,##0_-;\-* #,##0_-;_-* &quot;-&quot;??_-;_-@_-">
                  <c:v>813</c:v>
                </c:pt>
                <c:pt idx="29" formatCode="_-* #,##0_-;\-* #,##0_-;_-* &quot;-&quot;??_-;_-@_-">
                  <c:v>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0BF-49FA-A274-C24002A500C1}"/>
            </c:ext>
          </c:extLst>
        </c:ser>
        <c:ser>
          <c:idx val="4"/>
          <c:order val="4"/>
          <c:tx>
            <c:strRef>
              <c:f>Summary!$A$24</c:f>
              <c:strCache>
                <c:ptCount val="1"/>
                <c:pt idx="0">
                  <c:v>4</c:v>
                </c:pt>
              </c:strCache>
            </c:strRef>
          </c:tx>
          <c:cat>
            <c:strRef>
              <c:f>Summary!$B$19:$AE$19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Summary!$B$24:$AE$24</c:f>
              <c:numCache>
                <c:formatCode>#,##0</c:formatCode>
                <c:ptCount val="30"/>
                <c:pt idx="0">
                  <c:v>187</c:v>
                </c:pt>
                <c:pt idx="1">
                  <c:v>212</c:v>
                </c:pt>
                <c:pt idx="2">
                  <c:v>229</c:v>
                </c:pt>
                <c:pt idx="3">
                  <c:v>233</c:v>
                </c:pt>
                <c:pt idx="4">
                  <c:v>268</c:v>
                </c:pt>
                <c:pt idx="5">
                  <c:v>268</c:v>
                </c:pt>
                <c:pt idx="6">
                  <c:v>273</c:v>
                </c:pt>
                <c:pt idx="7">
                  <c:v>271</c:v>
                </c:pt>
                <c:pt idx="8">
                  <c:v>302</c:v>
                </c:pt>
                <c:pt idx="9">
                  <c:v>289</c:v>
                </c:pt>
                <c:pt idx="10">
                  <c:v>328</c:v>
                </c:pt>
                <c:pt idx="11">
                  <c:v>365</c:v>
                </c:pt>
                <c:pt idx="12">
                  <c:v>348</c:v>
                </c:pt>
                <c:pt idx="13">
                  <c:v>312</c:v>
                </c:pt>
                <c:pt idx="14">
                  <c:v>338</c:v>
                </c:pt>
                <c:pt idx="15">
                  <c:v>338</c:v>
                </c:pt>
                <c:pt idx="16">
                  <c:v>362</c:v>
                </c:pt>
                <c:pt idx="17" formatCode="General">
                  <c:v>406</c:v>
                </c:pt>
                <c:pt idx="18" formatCode="General">
                  <c:v>428</c:v>
                </c:pt>
                <c:pt idx="19">
                  <c:v>505</c:v>
                </c:pt>
                <c:pt idx="20">
                  <c:v>509</c:v>
                </c:pt>
                <c:pt idx="21" formatCode="General">
                  <c:v>499</c:v>
                </c:pt>
                <c:pt idx="22" formatCode="General">
                  <c:v>502</c:v>
                </c:pt>
                <c:pt idx="23" formatCode="#,##0_);\(#,##0\)">
                  <c:v>524</c:v>
                </c:pt>
                <c:pt idx="24">
                  <c:v>504</c:v>
                </c:pt>
                <c:pt idx="25" formatCode="_(* #,##0_);_(* \(#,##0\);_(* &quot;-&quot;??_);_(@_)">
                  <c:v>582</c:v>
                </c:pt>
                <c:pt idx="26" formatCode="_(* #,##0_);_(* \(#,##0\);_(* &quot;-&quot;??_);_(@_)">
                  <c:v>605</c:v>
                </c:pt>
                <c:pt idx="27" formatCode="General">
                  <c:v>688</c:v>
                </c:pt>
                <c:pt idx="28" formatCode="_-* #,##0_-;\-* #,##0_-;_-* &quot;-&quot;??_-;_-@_-">
                  <c:v>759</c:v>
                </c:pt>
                <c:pt idx="29" formatCode="_-* #,##0_-;\-* #,##0_-;_-* &quot;-&quot;??_-;_-@_-">
                  <c:v>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0BF-49FA-A274-C24002A500C1}"/>
            </c:ext>
          </c:extLst>
        </c:ser>
        <c:ser>
          <c:idx val="5"/>
          <c:order val="5"/>
          <c:tx>
            <c:strRef>
              <c:f>Summary!$A$25</c:f>
              <c:strCache>
                <c:ptCount val="1"/>
                <c:pt idx="0">
                  <c:v>5</c:v>
                </c:pt>
              </c:strCache>
            </c:strRef>
          </c:tx>
          <c:cat>
            <c:strRef>
              <c:f>Summary!$B$19:$AE$19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Summary!$B$25:$AE$25</c:f>
              <c:numCache>
                <c:formatCode>#,##0</c:formatCode>
                <c:ptCount val="30"/>
                <c:pt idx="0">
                  <c:v>169</c:v>
                </c:pt>
                <c:pt idx="1">
                  <c:v>213</c:v>
                </c:pt>
                <c:pt idx="2">
                  <c:v>215</c:v>
                </c:pt>
                <c:pt idx="3">
                  <c:v>216</c:v>
                </c:pt>
                <c:pt idx="4">
                  <c:v>246</c:v>
                </c:pt>
                <c:pt idx="5">
                  <c:v>264</c:v>
                </c:pt>
                <c:pt idx="6">
                  <c:v>250</c:v>
                </c:pt>
                <c:pt idx="7">
                  <c:v>313</c:v>
                </c:pt>
                <c:pt idx="8">
                  <c:v>255</c:v>
                </c:pt>
                <c:pt idx="9">
                  <c:v>311</c:v>
                </c:pt>
                <c:pt idx="10">
                  <c:v>310</c:v>
                </c:pt>
                <c:pt idx="11">
                  <c:v>324</c:v>
                </c:pt>
                <c:pt idx="12">
                  <c:v>353</c:v>
                </c:pt>
                <c:pt idx="13">
                  <c:v>285</c:v>
                </c:pt>
                <c:pt idx="14">
                  <c:v>321</c:v>
                </c:pt>
                <c:pt idx="15">
                  <c:v>340</c:v>
                </c:pt>
                <c:pt idx="16" formatCode="General">
                  <c:v>328</c:v>
                </c:pt>
                <c:pt idx="17">
                  <c:v>367</c:v>
                </c:pt>
                <c:pt idx="18">
                  <c:v>474</c:v>
                </c:pt>
                <c:pt idx="19">
                  <c:v>449</c:v>
                </c:pt>
                <c:pt idx="20" formatCode="General">
                  <c:v>477</c:v>
                </c:pt>
                <c:pt idx="21" formatCode="General">
                  <c:v>486</c:v>
                </c:pt>
                <c:pt idx="22" formatCode="General">
                  <c:v>492</c:v>
                </c:pt>
                <c:pt idx="23" formatCode="#,##0_);\(#,##0\)">
                  <c:v>498</c:v>
                </c:pt>
                <c:pt idx="24">
                  <c:v>527</c:v>
                </c:pt>
                <c:pt idx="25" formatCode="_(* #,##0_);_(* \(#,##0\);_(* &quot;-&quot;??_);_(@_)">
                  <c:v>484</c:v>
                </c:pt>
                <c:pt idx="26" formatCode="_(* #,##0_);_(* \(#,##0\);_(* &quot;-&quot;??_);_(@_)">
                  <c:v>572</c:v>
                </c:pt>
                <c:pt idx="27" formatCode="General">
                  <c:v>581</c:v>
                </c:pt>
                <c:pt idx="28" formatCode="_-* #,##0_-;\-* #,##0_-;_-* &quot;-&quot;??_-;_-@_-">
                  <c:v>659</c:v>
                </c:pt>
                <c:pt idx="29" formatCode="_-* #,##0_-;\-* #,##0_-;_-* &quot;-&quot;??_-;_-@_-">
                  <c:v>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0BF-49FA-A274-C24002A500C1}"/>
            </c:ext>
          </c:extLst>
        </c:ser>
        <c:ser>
          <c:idx val="6"/>
          <c:order val="6"/>
          <c:tx>
            <c:strRef>
              <c:f>Summary!$A$26</c:f>
              <c:strCache>
                <c:ptCount val="1"/>
                <c:pt idx="0">
                  <c:v>6</c:v>
                </c:pt>
              </c:strCache>
            </c:strRef>
          </c:tx>
          <c:cat>
            <c:strRef>
              <c:f>Summary!$B$19:$AE$19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Summary!$B$26:$AE$26</c:f>
              <c:numCache>
                <c:formatCode>#,##0</c:formatCode>
                <c:ptCount val="30"/>
                <c:pt idx="0">
                  <c:v>171</c:v>
                </c:pt>
                <c:pt idx="1">
                  <c:v>202</c:v>
                </c:pt>
                <c:pt idx="2">
                  <c:v>222</c:v>
                </c:pt>
                <c:pt idx="3">
                  <c:v>198</c:v>
                </c:pt>
                <c:pt idx="4">
                  <c:v>234</c:v>
                </c:pt>
                <c:pt idx="5">
                  <c:v>240</c:v>
                </c:pt>
                <c:pt idx="6">
                  <c:v>235</c:v>
                </c:pt>
                <c:pt idx="7">
                  <c:v>268</c:v>
                </c:pt>
                <c:pt idx="8">
                  <c:v>302</c:v>
                </c:pt>
                <c:pt idx="9">
                  <c:v>268</c:v>
                </c:pt>
                <c:pt idx="10">
                  <c:v>323</c:v>
                </c:pt>
                <c:pt idx="11">
                  <c:v>307</c:v>
                </c:pt>
                <c:pt idx="12">
                  <c:v>314</c:v>
                </c:pt>
                <c:pt idx="13">
                  <c:v>288</c:v>
                </c:pt>
                <c:pt idx="14">
                  <c:v>284</c:v>
                </c:pt>
                <c:pt idx="15">
                  <c:v>298</c:v>
                </c:pt>
                <c:pt idx="16" formatCode="General">
                  <c:v>334</c:v>
                </c:pt>
                <c:pt idx="17" formatCode="General">
                  <c:v>345</c:v>
                </c:pt>
                <c:pt idx="18">
                  <c:v>406</c:v>
                </c:pt>
                <c:pt idx="19">
                  <c:v>458</c:v>
                </c:pt>
                <c:pt idx="20" formatCode="General">
                  <c:v>434</c:v>
                </c:pt>
                <c:pt idx="21" formatCode="General">
                  <c:v>444</c:v>
                </c:pt>
                <c:pt idx="22" formatCode="General">
                  <c:v>464</c:v>
                </c:pt>
                <c:pt idx="23" formatCode="#,##0_);\(#,##0\)">
                  <c:v>466</c:v>
                </c:pt>
                <c:pt idx="24">
                  <c:v>500</c:v>
                </c:pt>
                <c:pt idx="25" formatCode="_(* #,##0_);_(* \(#,##0\);_(* &quot;-&quot;??_);_(@_)">
                  <c:v>526</c:v>
                </c:pt>
                <c:pt idx="26" formatCode="_(* #,##0_);_(* \(#,##0\);_(* &quot;-&quot;??_);_(@_)">
                  <c:v>473</c:v>
                </c:pt>
                <c:pt idx="27" formatCode="General">
                  <c:v>572</c:v>
                </c:pt>
                <c:pt idx="28" formatCode="_-* #,##0_-;\-* #,##0_-;_-* &quot;-&quot;??_-;_-@_-">
                  <c:v>536</c:v>
                </c:pt>
                <c:pt idx="29" formatCode="_-* #,##0_-;\-* #,##0_-;_-* &quot;-&quot;??_-;_-@_-">
                  <c:v>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0BF-49FA-A274-C24002A500C1}"/>
            </c:ext>
          </c:extLst>
        </c:ser>
        <c:ser>
          <c:idx val="7"/>
          <c:order val="7"/>
          <c:tx>
            <c:strRef>
              <c:f>Summary!$A$27</c:f>
              <c:strCache>
                <c:ptCount val="1"/>
                <c:pt idx="0">
                  <c:v>7</c:v>
                </c:pt>
              </c:strCache>
            </c:strRef>
          </c:tx>
          <c:cat>
            <c:strRef>
              <c:f>Summary!$B$19:$AE$19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Summary!$B$27:$AE$27</c:f>
              <c:numCache>
                <c:formatCode>#,##0</c:formatCode>
                <c:ptCount val="30"/>
                <c:pt idx="0">
                  <c:v>150</c:v>
                </c:pt>
                <c:pt idx="1">
                  <c:v>184</c:v>
                </c:pt>
                <c:pt idx="2">
                  <c:v>189</c:v>
                </c:pt>
                <c:pt idx="3">
                  <c:v>210</c:v>
                </c:pt>
                <c:pt idx="4">
                  <c:v>178</c:v>
                </c:pt>
                <c:pt idx="5">
                  <c:v>211</c:v>
                </c:pt>
                <c:pt idx="6">
                  <c:v>202</c:v>
                </c:pt>
                <c:pt idx="7">
                  <c:v>250</c:v>
                </c:pt>
                <c:pt idx="8">
                  <c:v>222</c:v>
                </c:pt>
                <c:pt idx="9">
                  <c:v>290</c:v>
                </c:pt>
                <c:pt idx="10">
                  <c:v>248</c:v>
                </c:pt>
                <c:pt idx="11">
                  <c:v>293</c:v>
                </c:pt>
                <c:pt idx="12">
                  <c:v>287</c:v>
                </c:pt>
                <c:pt idx="13">
                  <c:v>242</c:v>
                </c:pt>
                <c:pt idx="14">
                  <c:v>276</c:v>
                </c:pt>
                <c:pt idx="15">
                  <c:v>263</c:v>
                </c:pt>
                <c:pt idx="16" formatCode="General">
                  <c:v>268</c:v>
                </c:pt>
                <c:pt idx="17" formatCode="General">
                  <c:v>315</c:v>
                </c:pt>
                <c:pt idx="18" formatCode="General">
                  <c:v>376</c:v>
                </c:pt>
                <c:pt idx="19">
                  <c:v>387</c:v>
                </c:pt>
                <c:pt idx="20" formatCode="General">
                  <c:v>402</c:v>
                </c:pt>
                <c:pt idx="21" formatCode="General">
                  <c:v>357</c:v>
                </c:pt>
                <c:pt idx="22" formatCode="General">
                  <c:v>389</c:v>
                </c:pt>
                <c:pt idx="23" formatCode="#,##0_);\(#,##0\)">
                  <c:v>409</c:v>
                </c:pt>
                <c:pt idx="24">
                  <c:v>409</c:v>
                </c:pt>
                <c:pt idx="25" formatCode="_(* #,##0_);_(* \(#,##0\);_(* &quot;-&quot;??_);_(@_)">
                  <c:v>430</c:v>
                </c:pt>
                <c:pt idx="26" formatCode="_(* #,##0_);_(* \(#,##0\);_(* &quot;-&quot;??_);_(@_)">
                  <c:v>464</c:v>
                </c:pt>
                <c:pt idx="27" formatCode="General">
                  <c:v>415</c:v>
                </c:pt>
                <c:pt idx="28" formatCode="_-* #,##0_-;\-* #,##0_-;_-* &quot;-&quot;??_-;_-@_-">
                  <c:v>492</c:v>
                </c:pt>
                <c:pt idx="29" formatCode="_-* #,##0_-;\-* #,##0_-;_-* &quot;-&quot;??_-;_-@_-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0BF-49FA-A274-C24002A500C1}"/>
            </c:ext>
          </c:extLst>
        </c:ser>
        <c:ser>
          <c:idx val="8"/>
          <c:order val="8"/>
          <c:tx>
            <c:strRef>
              <c:f>Summary!$A$28</c:f>
              <c:strCache>
                <c:ptCount val="1"/>
                <c:pt idx="0">
                  <c:v>8</c:v>
                </c:pt>
              </c:strCache>
            </c:strRef>
          </c:tx>
          <c:cat>
            <c:strRef>
              <c:f>Summary!$B$19:$AE$19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Summary!$B$28:$AE$28</c:f>
              <c:numCache>
                <c:formatCode>#,##0</c:formatCode>
                <c:ptCount val="30"/>
                <c:pt idx="0">
                  <c:v>153</c:v>
                </c:pt>
                <c:pt idx="1">
                  <c:v>175</c:v>
                </c:pt>
                <c:pt idx="2">
                  <c:v>175</c:v>
                </c:pt>
                <c:pt idx="3">
                  <c:v>178</c:v>
                </c:pt>
                <c:pt idx="4">
                  <c:v>203</c:v>
                </c:pt>
                <c:pt idx="5">
                  <c:v>184</c:v>
                </c:pt>
                <c:pt idx="6">
                  <c:v>192</c:v>
                </c:pt>
                <c:pt idx="7">
                  <c:v>207</c:v>
                </c:pt>
                <c:pt idx="8">
                  <c:v>214</c:v>
                </c:pt>
                <c:pt idx="9">
                  <c:v>229</c:v>
                </c:pt>
                <c:pt idx="10">
                  <c:v>268</c:v>
                </c:pt>
                <c:pt idx="11">
                  <c:v>238</c:v>
                </c:pt>
                <c:pt idx="12">
                  <c:v>275</c:v>
                </c:pt>
                <c:pt idx="13">
                  <c:v>226</c:v>
                </c:pt>
                <c:pt idx="14">
                  <c:v>238</c:v>
                </c:pt>
                <c:pt idx="15">
                  <c:v>249</c:v>
                </c:pt>
                <c:pt idx="16">
                  <c:v>252</c:v>
                </c:pt>
                <c:pt idx="17" formatCode="General">
                  <c:v>273</c:v>
                </c:pt>
                <c:pt idx="18" formatCode="General">
                  <c:v>329</c:v>
                </c:pt>
                <c:pt idx="19">
                  <c:v>361</c:v>
                </c:pt>
                <c:pt idx="20">
                  <c:v>376</c:v>
                </c:pt>
                <c:pt idx="21" formatCode="General">
                  <c:v>361</c:v>
                </c:pt>
                <c:pt idx="22" formatCode="General">
                  <c:v>339</c:v>
                </c:pt>
                <c:pt idx="23" formatCode="#,##0_);\(#,##0\)">
                  <c:v>376</c:v>
                </c:pt>
                <c:pt idx="24">
                  <c:v>395</c:v>
                </c:pt>
                <c:pt idx="25" formatCode="_(* #,##0_);_(* \(#,##0\);_(* &quot;-&quot;??_);_(@_)">
                  <c:v>397</c:v>
                </c:pt>
                <c:pt idx="26" formatCode="_(* #,##0_);_(* \(#,##0\);_(* &quot;-&quot;??_);_(@_)">
                  <c:v>420</c:v>
                </c:pt>
                <c:pt idx="27" formatCode="General">
                  <c:v>439</c:v>
                </c:pt>
                <c:pt idx="28" formatCode="_-* #,##0_-;\-* #,##0_-;_-* &quot;-&quot;??_-;_-@_-">
                  <c:v>402</c:v>
                </c:pt>
                <c:pt idx="29" formatCode="_-* #,##0_-;\-* #,##0_-;_-* &quot;-&quot;??_-;_-@_-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0BF-49FA-A274-C24002A500C1}"/>
            </c:ext>
          </c:extLst>
        </c:ser>
        <c:ser>
          <c:idx val="9"/>
          <c:order val="9"/>
          <c:tx>
            <c:strRef>
              <c:f>Summary!$A$29</c:f>
              <c:strCache>
                <c:ptCount val="1"/>
                <c:pt idx="0">
                  <c:v>9</c:v>
                </c:pt>
              </c:strCache>
            </c:strRef>
          </c:tx>
          <c:cat>
            <c:strRef>
              <c:f>Summary!$B$19:$AE$19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Summary!$B$29:$AE$29</c:f>
              <c:numCache>
                <c:formatCode>#,##0</c:formatCode>
                <c:ptCount val="30"/>
                <c:pt idx="0">
                  <c:v>125</c:v>
                </c:pt>
                <c:pt idx="1">
                  <c:v>153</c:v>
                </c:pt>
                <c:pt idx="2">
                  <c:v>165</c:v>
                </c:pt>
                <c:pt idx="3">
                  <c:v>166</c:v>
                </c:pt>
                <c:pt idx="4">
                  <c:v>162</c:v>
                </c:pt>
                <c:pt idx="5">
                  <c:v>194</c:v>
                </c:pt>
                <c:pt idx="6">
                  <c:v>165</c:v>
                </c:pt>
                <c:pt idx="7">
                  <c:v>183</c:v>
                </c:pt>
                <c:pt idx="8">
                  <c:v>158</c:v>
                </c:pt>
                <c:pt idx="9">
                  <c:v>215</c:v>
                </c:pt>
                <c:pt idx="10">
                  <c:v>222</c:v>
                </c:pt>
                <c:pt idx="11">
                  <c:v>248</c:v>
                </c:pt>
                <c:pt idx="12">
                  <c:v>198</c:v>
                </c:pt>
                <c:pt idx="13">
                  <c:v>202</c:v>
                </c:pt>
                <c:pt idx="14">
                  <c:v>207</c:v>
                </c:pt>
                <c:pt idx="15">
                  <c:v>206</c:v>
                </c:pt>
                <c:pt idx="16" formatCode="General">
                  <c:v>239</c:v>
                </c:pt>
                <c:pt idx="17">
                  <c:v>241</c:v>
                </c:pt>
                <c:pt idx="18">
                  <c:v>299</c:v>
                </c:pt>
                <c:pt idx="19">
                  <c:v>324</c:v>
                </c:pt>
                <c:pt idx="20" formatCode="General">
                  <c:v>339</c:v>
                </c:pt>
                <c:pt idx="21" formatCode="General">
                  <c:v>328</c:v>
                </c:pt>
                <c:pt idx="22" formatCode="General">
                  <c:v>338</c:v>
                </c:pt>
                <c:pt idx="23" formatCode="#,##0_);\(#,##0\)">
                  <c:v>313</c:v>
                </c:pt>
                <c:pt idx="24">
                  <c:v>339</c:v>
                </c:pt>
                <c:pt idx="25" formatCode="_(* #,##0_);_(* \(#,##0\);_(* &quot;-&quot;??_);_(@_)">
                  <c:v>374</c:v>
                </c:pt>
                <c:pt idx="26" formatCode="_(* #,##0_);_(* \(#,##0\);_(* &quot;-&quot;??_);_(@_)">
                  <c:v>386</c:v>
                </c:pt>
                <c:pt idx="27" formatCode="General">
                  <c:v>397</c:v>
                </c:pt>
                <c:pt idx="28" formatCode="_-* #,##0_-;\-* #,##0_-;_-* &quot;-&quot;??_-;_-@_-">
                  <c:v>379</c:v>
                </c:pt>
                <c:pt idx="29" formatCode="_-* #,##0_-;\-* #,##0_-;_-* &quot;-&quot;??_-;_-@_-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0BF-49FA-A274-C24002A500C1}"/>
            </c:ext>
          </c:extLst>
        </c:ser>
        <c:ser>
          <c:idx val="10"/>
          <c:order val="10"/>
          <c:tx>
            <c:strRef>
              <c:f>Summary!$A$30</c:f>
              <c:strCache>
                <c:ptCount val="1"/>
                <c:pt idx="0">
                  <c:v>10</c:v>
                </c:pt>
              </c:strCache>
            </c:strRef>
          </c:tx>
          <c:cat>
            <c:strRef>
              <c:f>Summary!$B$19:$AE$19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Summary!$B$30:$AE$30</c:f>
              <c:numCache>
                <c:formatCode>#,##0</c:formatCode>
                <c:ptCount val="30"/>
                <c:pt idx="0">
                  <c:v>121</c:v>
                </c:pt>
                <c:pt idx="1">
                  <c:v>102</c:v>
                </c:pt>
                <c:pt idx="2">
                  <c:v>120</c:v>
                </c:pt>
                <c:pt idx="3">
                  <c:v>138</c:v>
                </c:pt>
                <c:pt idx="4">
                  <c:v>163</c:v>
                </c:pt>
                <c:pt idx="5">
                  <c:v>153</c:v>
                </c:pt>
                <c:pt idx="6">
                  <c:v>150</c:v>
                </c:pt>
                <c:pt idx="7">
                  <c:v>125</c:v>
                </c:pt>
                <c:pt idx="8">
                  <c:v>143</c:v>
                </c:pt>
                <c:pt idx="9">
                  <c:v>163</c:v>
                </c:pt>
                <c:pt idx="10">
                  <c:v>155</c:v>
                </c:pt>
                <c:pt idx="11">
                  <c:v>156</c:v>
                </c:pt>
                <c:pt idx="12">
                  <c:v>147</c:v>
                </c:pt>
                <c:pt idx="13">
                  <c:v>122</c:v>
                </c:pt>
                <c:pt idx="14">
                  <c:v>166</c:v>
                </c:pt>
                <c:pt idx="15">
                  <c:v>154</c:v>
                </c:pt>
                <c:pt idx="16" formatCode="General">
                  <c:v>162</c:v>
                </c:pt>
                <c:pt idx="17" formatCode="General">
                  <c:v>162</c:v>
                </c:pt>
                <c:pt idx="18">
                  <c:v>220</c:v>
                </c:pt>
                <c:pt idx="19">
                  <c:v>239</c:v>
                </c:pt>
                <c:pt idx="20" formatCode="General">
                  <c:v>266</c:v>
                </c:pt>
                <c:pt idx="21" formatCode="General">
                  <c:v>238</c:v>
                </c:pt>
                <c:pt idx="22" formatCode="General">
                  <c:v>255</c:v>
                </c:pt>
                <c:pt idx="23" formatCode="#,##0_);\(#,##0\)">
                  <c:v>256</c:v>
                </c:pt>
                <c:pt idx="24">
                  <c:v>209</c:v>
                </c:pt>
                <c:pt idx="25" formatCode="_(* #,##0_);_(* \(#,##0\);_(* &quot;-&quot;??_);_(@_)">
                  <c:v>265</c:v>
                </c:pt>
                <c:pt idx="26" formatCode="_(* #,##0_);_(* \(#,##0\);_(* &quot;-&quot;??_);_(@_)">
                  <c:v>274</c:v>
                </c:pt>
                <c:pt idx="27" formatCode="General">
                  <c:v>305</c:v>
                </c:pt>
                <c:pt idx="28" formatCode="_-* #,##0_-;\-* #,##0_-;_-* &quot;-&quot;??_-;_-@_-">
                  <c:v>276</c:v>
                </c:pt>
                <c:pt idx="29" formatCode="_-* #,##0_-;\-* #,##0_-;_-* &quot;-&quot;??_-;_-@_-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0BF-49FA-A274-C24002A500C1}"/>
            </c:ext>
          </c:extLst>
        </c:ser>
        <c:ser>
          <c:idx val="11"/>
          <c:order val="11"/>
          <c:tx>
            <c:strRef>
              <c:f>Summary!$A$31</c:f>
              <c:strCache>
                <c:ptCount val="1"/>
                <c:pt idx="0">
                  <c:v>11</c:v>
                </c:pt>
              </c:strCache>
            </c:strRef>
          </c:tx>
          <c:cat>
            <c:strRef>
              <c:f>Summary!$B$19:$AE$19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Summary!$B$31:$AE$31</c:f>
              <c:numCache>
                <c:formatCode>#,##0</c:formatCode>
                <c:ptCount val="30"/>
                <c:pt idx="0">
                  <c:v>82</c:v>
                </c:pt>
                <c:pt idx="1">
                  <c:v>78</c:v>
                </c:pt>
                <c:pt idx="2">
                  <c:v>96</c:v>
                </c:pt>
                <c:pt idx="3">
                  <c:v>113</c:v>
                </c:pt>
                <c:pt idx="4">
                  <c:v>129</c:v>
                </c:pt>
                <c:pt idx="5">
                  <c:v>138</c:v>
                </c:pt>
                <c:pt idx="6">
                  <c:v>119</c:v>
                </c:pt>
                <c:pt idx="7">
                  <c:v>110</c:v>
                </c:pt>
                <c:pt idx="8">
                  <c:v>84</c:v>
                </c:pt>
                <c:pt idx="9">
                  <c:v>115</c:v>
                </c:pt>
                <c:pt idx="10">
                  <c:v>123</c:v>
                </c:pt>
                <c:pt idx="11">
                  <c:v>130</c:v>
                </c:pt>
                <c:pt idx="12">
                  <c:v>138</c:v>
                </c:pt>
                <c:pt idx="13">
                  <c:v>116</c:v>
                </c:pt>
                <c:pt idx="14">
                  <c:v>112</c:v>
                </c:pt>
                <c:pt idx="15">
                  <c:v>134</c:v>
                </c:pt>
                <c:pt idx="16" formatCode="General">
                  <c:v>137</c:v>
                </c:pt>
                <c:pt idx="17" formatCode="General">
                  <c:v>157</c:v>
                </c:pt>
                <c:pt idx="18" formatCode="General">
                  <c:v>183</c:v>
                </c:pt>
                <c:pt idx="19">
                  <c:v>202</c:v>
                </c:pt>
                <c:pt idx="20" formatCode="General">
                  <c:v>217</c:v>
                </c:pt>
                <c:pt idx="21" formatCode="General">
                  <c:v>237</c:v>
                </c:pt>
                <c:pt idx="22" formatCode="General">
                  <c:v>226</c:v>
                </c:pt>
                <c:pt idx="23" formatCode="#,##0_);\(#,##0\)">
                  <c:v>232</c:v>
                </c:pt>
                <c:pt idx="24">
                  <c:v>226</c:v>
                </c:pt>
                <c:pt idx="25" formatCode="_(* #,##0_);_(* \(#,##0\);_(* &quot;-&quot;??_);_(@_)">
                  <c:v>209</c:v>
                </c:pt>
                <c:pt idx="26" formatCode="_(* #,##0_);_(* \(#,##0\);_(* &quot;-&quot;??_);_(@_)">
                  <c:v>265</c:v>
                </c:pt>
                <c:pt idx="27" formatCode="General">
                  <c:v>257</c:v>
                </c:pt>
                <c:pt idx="28" formatCode="_-* #,##0_-;\-* #,##0_-;_-* &quot;-&quot;??_-;_-@_-">
                  <c:v>305</c:v>
                </c:pt>
                <c:pt idx="29" formatCode="_-* #,##0_-;\-* #,##0_-;_-* &quot;-&quot;??_-;_-@_-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0BF-49FA-A274-C24002A500C1}"/>
            </c:ext>
          </c:extLst>
        </c:ser>
        <c:ser>
          <c:idx val="12"/>
          <c:order val="12"/>
          <c:tx>
            <c:strRef>
              <c:f>Summary!$A$32</c:f>
              <c:strCache>
                <c:ptCount val="1"/>
                <c:pt idx="0">
                  <c:v>12</c:v>
                </c:pt>
              </c:strCache>
            </c:strRef>
          </c:tx>
          <c:cat>
            <c:strRef>
              <c:f>Summary!$B$19:$AE$19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Summary!$B$32:$AE$32</c:f>
              <c:numCache>
                <c:formatCode>#,##0</c:formatCode>
                <c:ptCount val="30"/>
                <c:pt idx="0">
                  <c:v>72</c:v>
                </c:pt>
                <c:pt idx="1">
                  <c:v>66</c:v>
                </c:pt>
                <c:pt idx="2">
                  <c:v>64</c:v>
                </c:pt>
                <c:pt idx="3">
                  <c:v>79</c:v>
                </c:pt>
                <c:pt idx="4">
                  <c:v>111</c:v>
                </c:pt>
                <c:pt idx="5">
                  <c:v>143</c:v>
                </c:pt>
                <c:pt idx="6">
                  <c:v>111</c:v>
                </c:pt>
                <c:pt idx="7">
                  <c:v>99</c:v>
                </c:pt>
                <c:pt idx="8">
                  <c:v>98</c:v>
                </c:pt>
                <c:pt idx="9">
                  <c:v>86</c:v>
                </c:pt>
                <c:pt idx="10">
                  <c:v>103</c:v>
                </c:pt>
                <c:pt idx="11">
                  <c:v>112</c:v>
                </c:pt>
                <c:pt idx="12">
                  <c:v>131</c:v>
                </c:pt>
                <c:pt idx="13">
                  <c:v>114</c:v>
                </c:pt>
                <c:pt idx="14">
                  <c:v>126</c:v>
                </c:pt>
                <c:pt idx="15">
                  <c:v>116</c:v>
                </c:pt>
                <c:pt idx="16">
                  <c:v>144</c:v>
                </c:pt>
                <c:pt idx="17">
                  <c:v>137</c:v>
                </c:pt>
                <c:pt idx="18">
                  <c:v>179</c:v>
                </c:pt>
                <c:pt idx="19">
                  <c:v>184</c:v>
                </c:pt>
                <c:pt idx="20">
                  <c:v>208</c:v>
                </c:pt>
                <c:pt idx="21" formatCode="General">
                  <c:v>229</c:v>
                </c:pt>
                <c:pt idx="22" formatCode="General">
                  <c:v>253</c:v>
                </c:pt>
                <c:pt idx="23" formatCode="#,##0_);\(#,##0\)">
                  <c:v>239</c:v>
                </c:pt>
                <c:pt idx="24">
                  <c:v>238</c:v>
                </c:pt>
                <c:pt idx="25" formatCode="_(* #,##0_);_(* \(#,##0\);_(* &quot;-&quot;??_);_(@_)">
                  <c:v>239</c:v>
                </c:pt>
                <c:pt idx="26" formatCode="_(* #,##0_);_(* \(#,##0\);_(* &quot;-&quot;??_);_(@_)">
                  <c:v>251</c:v>
                </c:pt>
                <c:pt idx="27" formatCode="General">
                  <c:v>375</c:v>
                </c:pt>
                <c:pt idx="28" formatCode="_-* #,##0_-;\-* #,##0_-;_-* &quot;-&quot;??_-;_-@_-">
                  <c:v>333</c:v>
                </c:pt>
                <c:pt idx="29" formatCode="_-* #,##0_-;\-* #,##0_-;_-* &quot;-&quot;??_-;_-@_-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D0BF-49FA-A274-C24002A50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849816"/>
        <c:axId val="153568240"/>
        <c:axId val="437197296"/>
      </c:line3DChart>
      <c:catAx>
        <c:axId val="153849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700"/>
            </a:pPr>
            <a:endParaRPr lang="en-US"/>
          </a:p>
        </c:txPr>
        <c:crossAx val="153568240"/>
        <c:crosses val="autoZero"/>
        <c:auto val="1"/>
        <c:lblAlgn val="ctr"/>
        <c:lblOffset val="100"/>
        <c:noMultiLvlLbl val="0"/>
      </c:catAx>
      <c:valAx>
        <c:axId val="1535682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53849816"/>
        <c:crosses val="autoZero"/>
        <c:crossBetween val="between"/>
      </c:valAx>
      <c:serAx>
        <c:axId val="437197296"/>
        <c:scaling>
          <c:orientation val="minMax"/>
        </c:scaling>
        <c:delete val="1"/>
        <c:axPos val="b"/>
        <c:majorTickMark val="out"/>
        <c:minorTickMark val="none"/>
        <c:tickLblPos val="none"/>
        <c:crossAx val="153568240"/>
        <c:crosses val="autoZero"/>
      </c:serAx>
    </c:plotArea>
    <c:legend>
      <c:legendPos val="r"/>
      <c:layout>
        <c:manualLayout>
          <c:xMode val="edge"/>
          <c:yMode val="edge"/>
          <c:x val="0.89542082539854062"/>
          <c:y val="6.4796587926510066E-2"/>
          <c:w val="5.7971435256264657E-2"/>
          <c:h val="0.6983117987462151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>
      <c:oddHeader>&amp;C&amp;"-,Bold"ENROLMENTS PROGRESSION 1988-2016</c:oddHeader>
    </c:headerFooter>
    <c:pageMargins b="0.75000000000000389" l="0.70000000000000062" r="0.70000000000000062" t="0.75000000000000389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887381878312335E-2"/>
          <c:y val="7.407407407407407E-2"/>
          <c:w val="0.82025220669405852"/>
          <c:h val="0.77149569845435984"/>
        </c:manualLayout>
      </c:layout>
      <c:line3DChart>
        <c:grouping val="standard"/>
        <c:varyColors val="0"/>
        <c:ser>
          <c:idx val="0"/>
          <c:order val="0"/>
          <c:tx>
            <c:strRef>
              <c:f>Summary!$A$37</c:f>
              <c:strCache>
                <c:ptCount val="1"/>
                <c:pt idx="0">
                  <c:v>ECS</c:v>
                </c:pt>
              </c:strCache>
            </c:strRef>
          </c:tx>
          <c:cat>
            <c:strRef>
              <c:f>Summary!$B$36:$AE$36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Summary!$B$37:$AE$37</c:f>
              <c:numCache>
                <c:formatCode>General</c:formatCode>
                <c:ptCount val="30"/>
                <c:pt idx="0">
                  <c:v>334</c:v>
                </c:pt>
                <c:pt idx="1">
                  <c:v>356</c:v>
                </c:pt>
                <c:pt idx="2">
                  <c:v>450</c:v>
                </c:pt>
                <c:pt idx="3">
                  <c:v>312</c:v>
                </c:pt>
                <c:pt idx="4" formatCode="#,##0">
                  <c:v>522</c:v>
                </c:pt>
                <c:pt idx="5" formatCode="#,##0">
                  <c:v>619</c:v>
                </c:pt>
                <c:pt idx="6" formatCode="#,##0">
                  <c:v>479</c:v>
                </c:pt>
                <c:pt idx="7" formatCode="#,##0">
                  <c:v>305</c:v>
                </c:pt>
                <c:pt idx="8" formatCode="#,##0">
                  <c:v>389</c:v>
                </c:pt>
                <c:pt idx="9" formatCode="#,##0">
                  <c:v>500</c:v>
                </c:pt>
                <c:pt idx="10" formatCode="#,##0">
                  <c:v>184</c:v>
                </c:pt>
                <c:pt idx="11" formatCode="#,##0">
                  <c:v>100</c:v>
                </c:pt>
                <c:pt idx="12" formatCode="#,##0">
                  <c:v>330</c:v>
                </c:pt>
                <c:pt idx="13" formatCode="#,##0">
                  <c:v>470</c:v>
                </c:pt>
                <c:pt idx="14" formatCode="#,##0">
                  <c:v>468</c:v>
                </c:pt>
                <c:pt idx="15" formatCode="#,##0">
                  <c:v>475</c:v>
                </c:pt>
                <c:pt idx="16" formatCode="#,##0">
                  <c:v>578</c:v>
                </c:pt>
                <c:pt idx="17" formatCode="#,##0">
                  <c:v>604</c:v>
                </c:pt>
                <c:pt idx="18" formatCode="#,##0">
                  <c:v>648</c:v>
                </c:pt>
                <c:pt idx="19" formatCode="#,##0">
                  <c:v>620</c:v>
                </c:pt>
                <c:pt idx="20" formatCode="#,##0">
                  <c:v>720</c:v>
                </c:pt>
                <c:pt idx="21" formatCode="#,##0">
                  <c:v>583</c:v>
                </c:pt>
                <c:pt idx="22" formatCode="_(* #,##0_);_(* \(#,##0\);_(* &quot;-&quot;??_);_(@_)">
                  <c:v>552</c:v>
                </c:pt>
                <c:pt idx="23" formatCode="_(* #,##0_);_(* \(#,##0\);_(* &quot;-&quot;??_);_(@_)">
                  <c:v>659</c:v>
                </c:pt>
                <c:pt idx="24" formatCode="#,##0">
                  <c:v>651</c:v>
                </c:pt>
                <c:pt idx="25" formatCode="_(* #,##0_);_(* \(#,##0\);_(* &quot;-&quot;??_);_(@_)">
                  <c:v>568</c:v>
                </c:pt>
                <c:pt idx="26" formatCode="_(* #,##0_);_(* \(#,##0\);_(* &quot;-&quot;??_);_(@_)">
                  <c:v>580</c:v>
                </c:pt>
                <c:pt idx="27" formatCode="_(* #,##0_);_(* \(#,##0\);_(* &quot;-&quot;??_);_(@_)">
                  <c:v>535</c:v>
                </c:pt>
                <c:pt idx="28" formatCode="_-* #,##0_-;\-* #,##0_-;_-* &quot;-&quot;??_-;_-@_-">
                  <c:v>514</c:v>
                </c:pt>
                <c:pt idx="29" formatCode="_-* #,##0_-;\-* #,##0_-;_-* &quot;-&quot;??_-;_-@_-">
                  <c:v>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69-4D51-8BD8-FFA0EB48B073}"/>
            </c:ext>
          </c:extLst>
        </c:ser>
        <c:ser>
          <c:idx val="1"/>
          <c:order val="1"/>
          <c:tx>
            <c:strRef>
              <c:f>Summary!$A$38</c:f>
              <c:strCache>
                <c:ptCount val="1"/>
                <c:pt idx="0">
                  <c:v>1</c:v>
                </c:pt>
              </c:strCache>
            </c:strRef>
          </c:tx>
          <c:cat>
            <c:strRef>
              <c:f>Summary!$B$36:$AE$36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Summary!$B$38:$AE$38</c:f>
              <c:numCache>
                <c:formatCode>#,##0</c:formatCode>
                <c:ptCount val="30"/>
                <c:pt idx="0">
                  <c:v>2288</c:v>
                </c:pt>
                <c:pt idx="1">
                  <c:v>2016</c:v>
                </c:pt>
                <c:pt idx="2">
                  <c:v>2068</c:v>
                </c:pt>
                <c:pt idx="3">
                  <c:v>1920</c:v>
                </c:pt>
                <c:pt idx="4">
                  <c:v>1987</c:v>
                </c:pt>
                <c:pt idx="5">
                  <c:v>1828</c:v>
                </c:pt>
                <c:pt idx="6">
                  <c:v>2281</c:v>
                </c:pt>
                <c:pt idx="7">
                  <c:v>2138</c:v>
                </c:pt>
                <c:pt idx="8">
                  <c:v>2082</c:v>
                </c:pt>
                <c:pt idx="9">
                  <c:v>1846</c:v>
                </c:pt>
                <c:pt idx="10">
                  <c:v>1079</c:v>
                </c:pt>
                <c:pt idx="11">
                  <c:v>1401</c:v>
                </c:pt>
                <c:pt idx="12">
                  <c:v>1807</c:v>
                </c:pt>
                <c:pt idx="13">
                  <c:v>1757</c:v>
                </c:pt>
                <c:pt idx="14">
                  <c:v>1251</c:v>
                </c:pt>
                <c:pt idx="15">
                  <c:v>1388</c:v>
                </c:pt>
                <c:pt idx="16">
                  <c:v>1385</c:v>
                </c:pt>
                <c:pt idx="17">
                  <c:v>1463</c:v>
                </c:pt>
                <c:pt idx="18">
                  <c:v>1673</c:v>
                </c:pt>
                <c:pt idx="19">
                  <c:v>1740</c:v>
                </c:pt>
                <c:pt idx="20">
                  <c:v>1833</c:v>
                </c:pt>
                <c:pt idx="21">
                  <c:v>1995</c:v>
                </c:pt>
                <c:pt idx="22" formatCode="_(* #,##0_);_(* \(#,##0\);_(* &quot;-&quot;??_);_(@_)">
                  <c:v>2099</c:v>
                </c:pt>
                <c:pt idx="23" formatCode="_(* #,##0_);_(* \(#,##0\);_(* &quot;-&quot;??_);_(@_)">
                  <c:v>1852</c:v>
                </c:pt>
                <c:pt idx="24">
                  <c:v>2041</c:v>
                </c:pt>
                <c:pt idx="25" formatCode="_(* #,##0_);_(* \(#,##0\);_(* &quot;-&quot;??_);_(@_)">
                  <c:v>2057</c:v>
                </c:pt>
                <c:pt idx="26" formatCode="_(* #,##0_);_(* \(#,##0\);_(* &quot;-&quot;??_);_(@_)">
                  <c:v>2050</c:v>
                </c:pt>
                <c:pt idx="27" formatCode="_(* #,##0_);_(* \(#,##0\);_(* &quot;-&quot;??_);_(@_)">
                  <c:v>2118</c:v>
                </c:pt>
                <c:pt idx="28" formatCode="_-* #,##0_-;\-* #,##0_-;_-* &quot;-&quot;??_-;_-@_-">
                  <c:v>1780</c:v>
                </c:pt>
                <c:pt idx="29" formatCode="_-* #,##0_-;\-* #,##0_-;_-* &quot;-&quot;??_-;_-@_-">
                  <c:v>1682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69-4D51-8BD8-FFA0EB48B073}"/>
            </c:ext>
          </c:extLst>
        </c:ser>
        <c:ser>
          <c:idx val="2"/>
          <c:order val="2"/>
          <c:tx>
            <c:strRef>
              <c:f>Summary!$A$39</c:f>
              <c:strCache>
                <c:ptCount val="1"/>
                <c:pt idx="0">
                  <c:v>2</c:v>
                </c:pt>
              </c:strCache>
            </c:strRef>
          </c:tx>
          <c:cat>
            <c:strRef>
              <c:f>Summary!$B$36:$AE$36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Summary!$B$39:$AE$39</c:f>
              <c:numCache>
                <c:formatCode>#,##0</c:formatCode>
                <c:ptCount val="30"/>
                <c:pt idx="0">
                  <c:v>2497</c:v>
                </c:pt>
                <c:pt idx="1">
                  <c:v>2597</c:v>
                </c:pt>
                <c:pt idx="2">
                  <c:v>2521</c:v>
                </c:pt>
                <c:pt idx="3">
                  <c:v>2589</c:v>
                </c:pt>
                <c:pt idx="4">
                  <c:v>2236</c:v>
                </c:pt>
                <c:pt idx="5">
                  <c:v>2148</c:v>
                </c:pt>
                <c:pt idx="6">
                  <c:v>2325</c:v>
                </c:pt>
                <c:pt idx="7">
                  <c:v>2154</c:v>
                </c:pt>
                <c:pt idx="8">
                  <c:v>2291</c:v>
                </c:pt>
                <c:pt idx="9">
                  <c:v>2094</c:v>
                </c:pt>
                <c:pt idx="10">
                  <c:v>1261</c:v>
                </c:pt>
                <c:pt idx="11">
                  <c:v>1705</c:v>
                </c:pt>
                <c:pt idx="12">
                  <c:v>1972</c:v>
                </c:pt>
                <c:pt idx="13">
                  <c:v>1894</c:v>
                </c:pt>
                <c:pt idx="14">
                  <c:v>1391</c:v>
                </c:pt>
                <c:pt idx="15">
                  <c:v>1430</c:v>
                </c:pt>
                <c:pt idx="16">
                  <c:v>1584</c:v>
                </c:pt>
                <c:pt idx="17">
                  <c:v>1646</c:v>
                </c:pt>
                <c:pt idx="18">
                  <c:v>1740</c:v>
                </c:pt>
                <c:pt idx="19">
                  <c:v>1848</c:v>
                </c:pt>
                <c:pt idx="20">
                  <c:v>2119</c:v>
                </c:pt>
                <c:pt idx="21">
                  <c:v>2228</c:v>
                </c:pt>
                <c:pt idx="22" formatCode="_(* #,##0_);_(* \(#,##0\);_(* &quot;-&quot;??_);_(@_)">
                  <c:v>2237</c:v>
                </c:pt>
                <c:pt idx="23" formatCode="_(* #,##0_);_(* \(#,##0\);_(* &quot;-&quot;??_);_(@_)">
                  <c:v>2075</c:v>
                </c:pt>
                <c:pt idx="24">
                  <c:v>2081</c:v>
                </c:pt>
                <c:pt idx="25" formatCode="_(* #,##0_);_(* \(#,##0\);_(* &quot;-&quot;??_);_(@_)">
                  <c:v>2261</c:v>
                </c:pt>
                <c:pt idx="26" formatCode="_(* #,##0_);_(* \(#,##0\);_(* &quot;-&quot;??_);_(@_)">
                  <c:v>2263</c:v>
                </c:pt>
                <c:pt idx="27" formatCode="_(* #,##0_);_(* \(#,##0\);_(* &quot;-&quot;??_);_(@_)">
                  <c:v>2207</c:v>
                </c:pt>
                <c:pt idx="28" formatCode="_-* #,##0_-;\-* #,##0_-;_-* &quot;-&quot;??_-;_-@_-">
                  <c:v>2085</c:v>
                </c:pt>
                <c:pt idx="29" formatCode="_-* #,##0_-;\-* #,##0_-;_-* &quot;-&quot;??_-;_-@_-">
                  <c:v>1838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69-4D51-8BD8-FFA0EB48B073}"/>
            </c:ext>
          </c:extLst>
        </c:ser>
        <c:ser>
          <c:idx val="3"/>
          <c:order val="3"/>
          <c:tx>
            <c:strRef>
              <c:f>Summary!$A$40</c:f>
              <c:strCache>
                <c:ptCount val="1"/>
                <c:pt idx="0">
                  <c:v>3</c:v>
                </c:pt>
              </c:strCache>
            </c:strRef>
          </c:tx>
          <c:cat>
            <c:strRef>
              <c:f>Summary!$B$36:$AE$36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Summary!$B$40:$AE$40</c:f>
              <c:numCache>
                <c:formatCode>#,##0</c:formatCode>
                <c:ptCount val="30"/>
                <c:pt idx="0">
                  <c:v>3543</c:v>
                </c:pt>
                <c:pt idx="1">
                  <c:v>3497</c:v>
                </c:pt>
                <c:pt idx="2">
                  <c:v>3590</c:v>
                </c:pt>
                <c:pt idx="3">
                  <c:v>3592</c:v>
                </c:pt>
                <c:pt idx="4">
                  <c:v>4228</c:v>
                </c:pt>
                <c:pt idx="5">
                  <c:v>3958</c:v>
                </c:pt>
                <c:pt idx="6">
                  <c:v>3969</c:v>
                </c:pt>
                <c:pt idx="7">
                  <c:v>3391</c:v>
                </c:pt>
                <c:pt idx="8">
                  <c:v>3268</c:v>
                </c:pt>
                <c:pt idx="9">
                  <c:v>3054</c:v>
                </c:pt>
                <c:pt idx="10">
                  <c:v>1846</c:v>
                </c:pt>
                <c:pt idx="11">
                  <c:v>2569</c:v>
                </c:pt>
                <c:pt idx="12">
                  <c:v>3033</c:v>
                </c:pt>
                <c:pt idx="13">
                  <c:v>2865</c:v>
                </c:pt>
                <c:pt idx="14">
                  <c:v>2135</c:v>
                </c:pt>
                <c:pt idx="15">
                  <c:v>2558</c:v>
                </c:pt>
                <c:pt idx="16">
                  <c:v>2120</c:v>
                </c:pt>
                <c:pt idx="17">
                  <c:v>2502</c:v>
                </c:pt>
                <c:pt idx="18">
                  <c:v>3108</c:v>
                </c:pt>
                <c:pt idx="19">
                  <c:v>2854</c:v>
                </c:pt>
                <c:pt idx="20">
                  <c:v>3282</c:v>
                </c:pt>
                <c:pt idx="21">
                  <c:v>3279</c:v>
                </c:pt>
                <c:pt idx="22" formatCode="_(* #,##0_);_(* \(#,##0\);_(* &quot;-&quot;??_);_(@_)">
                  <c:v>3222</c:v>
                </c:pt>
                <c:pt idx="23" formatCode="_(* #,##0_);_(* \(#,##0\);_(* &quot;-&quot;??_);_(@_)">
                  <c:v>2889</c:v>
                </c:pt>
                <c:pt idx="24">
                  <c:v>3057</c:v>
                </c:pt>
                <c:pt idx="25" formatCode="_(* #,##0_);_(* \(#,##0\);_(* &quot;-&quot;??_);_(@_)">
                  <c:v>2799</c:v>
                </c:pt>
                <c:pt idx="26" formatCode="_(* #,##0_);_(* \(#,##0\);_(* &quot;-&quot;??_);_(@_)">
                  <c:v>2912</c:v>
                </c:pt>
                <c:pt idx="27" formatCode="_(* #,##0_);_(* \(#,##0\);_(* &quot;-&quot;??_);_(@_)">
                  <c:v>2912</c:v>
                </c:pt>
                <c:pt idx="28" formatCode="_-* #,##0_-;\-* #,##0_-;_-* &quot;-&quot;??_-;_-@_-">
                  <c:v>2640</c:v>
                </c:pt>
                <c:pt idx="29" formatCode="_-* #,##0_-;\-* #,##0_-;_-* &quot;-&quot;??_-;_-@_-">
                  <c:v>2745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69-4D51-8BD8-FFA0EB48B073}"/>
            </c:ext>
          </c:extLst>
        </c:ser>
        <c:ser>
          <c:idx val="4"/>
          <c:order val="4"/>
          <c:tx>
            <c:strRef>
              <c:f>Summary!$A$41</c:f>
              <c:strCache>
                <c:ptCount val="1"/>
                <c:pt idx="0">
                  <c:v>4</c:v>
                </c:pt>
              </c:strCache>
            </c:strRef>
          </c:tx>
          <c:cat>
            <c:strRef>
              <c:f>Summary!$B$36:$AE$36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Summary!$B$41:$AE$41</c:f>
              <c:numCache>
                <c:formatCode>#,##0</c:formatCode>
                <c:ptCount val="30"/>
                <c:pt idx="0">
                  <c:v>21435</c:v>
                </c:pt>
                <c:pt idx="1">
                  <c:v>22280</c:v>
                </c:pt>
                <c:pt idx="2">
                  <c:v>24576</c:v>
                </c:pt>
                <c:pt idx="3">
                  <c:v>29715</c:v>
                </c:pt>
                <c:pt idx="4">
                  <c:v>27228</c:v>
                </c:pt>
                <c:pt idx="5">
                  <c:v>27974</c:v>
                </c:pt>
                <c:pt idx="6">
                  <c:v>24742</c:v>
                </c:pt>
                <c:pt idx="7">
                  <c:v>24558</c:v>
                </c:pt>
                <c:pt idx="8">
                  <c:v>22468</c:v>
                </c:pt>
                <c:pt idx="9">
                  <c:v>22242</c:v>
                </c:pt>
                <c:pt idx="10">
                  <c:v>19728</c:v>
                </c:pt>
                <c:pt idx="11">
                  <c:v>20300</c:v>
                </c:pt>
                <c:pt idx="12">
                  <c:v>20398</c:v>
                </c:pt>
                <c:pt idx="13">
                  <c:v>20053</c:v>
                </c:pt>
                <c:pt idx="14">
                  <c:v>18793</c:v>
                </c:pt>
                <c:pt idx="15">
                  <c:v>19369</c:v>
                </c:pt>
                <c:pt idx="16">
                  <c:v>19782</c:v>
                </c:pt>
                <c:pt idx="17">
                  <c:v>21990</c:v>
                </c:pt>
                <c:pt idx="18">
                  <c:v>27954</c:v>
                </c:pt>
                <c:pt idx="19">
                  <c:v>28164</c:v>
                </c:pt>
                <c:pt idx="20">
                  <c:v>27384</c:v>
                </c:pt>
                <c:pt idx="21">
                  <c:v>27287</c:v>
                </c:pt>
                <c:pt idx="22" formatCode="_(* #,##0_);_(* \(#,##0\);_(* &quot;-&quot;??_);_(@_)">
                  <c:v>27649</c:v>
                </c:pt>
                <c:pt idx="23" formatCode="_(* #,##0_);_(* \(#,##0\);_(* &quot;-&quot;??_);_(@_)">
                  <c:v>26402</c:v>
                </c:pt>
                <c:pt idx="24">
                  <c:v>28212</c:v>
                </c:pt>
                <c:pt idx="25" formatCode="_(* #,##0_);_(* \(#,##0\);_(* &quot;-&quot;??_);_(@_)">
                  <c:v>29105</c:v>
                </c:pt>
                <c:pt idx="26" formatCode="_(* #,##0_);_(* \(#,##0\);_(* &quot;-&quot;??_);_(@_)">
                  <c:v>28640</c:v>
                </c:pt>
                <c:pt idx="27" formatCode="_(* #,##0_);_(* \(#,##0\);_(* &quot;-&quot;??_);_(@_)">
                  <c:v>28999</c:v>
                </c:pt>
                <c:pt idx="28" formatCode="_-* #,##0_-;\-* #,##0_-;_-* &quot;-&quot;??_-;_-@_-">
                  <c:v>30627</c:v>
                </c:pt>
                <c:pt idx="29" formatCode="_-* #,##0_-;\-* #,##0_-;_-* &quot;-&quot;??_-;_-@_-">
                  <c:v>29329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69-4D51-8BD8-FFA0EB48B073}"/>
            </c:ext>
          </c:extLst>
        </c:ser>
        <c:ser>
          <c:idx val="5"/>
          <c:order val="5"/>
          <c:tx>
            <c:strRef>
              <c:f>Summary!$A$42</c:f>
              <c:strCache>
                <c:ptCount val="1"/>
                <c:pt idx="0">
                  <c:v>5</c:v>
                </c:pt>
              </c:strCache>
            </c:strRef>
          </c:tx>
          <c:cat>
            <c:strRef>
              <c:f>Summary!$B$36:$AE$36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Summary!$B$42:$AE$42</c:f>
              <c:numCache>
                <c:formatCode>#,##0</c:formatCode>
                <c:ptCount val="30"/>
                <c:pt idx="0">
                  <c:v>20615</c:v>
                </c:pt>
                <c:pt idx="1">
                  <c:v>22597</c:v>
                </c:pt>
                <c:pt idx="2">
                  <c:v>23419</c:v>
                </c:pt>
                <c:pt idx="3">
                  <c:v>25111</c:v>
                </c:pt>
                <c:pt idx="4">
                  <c:v>25960</c:v>
                </c:pt>
                <c:pt idx="5">
                  <c:v>27187</c:v>
                </c:pt>
                <c:pt idx="6">
                  <c:v>25322</c:v>
                </c:pt>
                <c:pt idx="7">
                  <c:v>25343</c:v>
                </c:pt>
                <c:pt idx="8">
                  <c:v>24022</c:v>
                </c:pt>
                <c:pt idx="9">
                  <c:v>22641</c:v>
                </c:pt>
                <c:pt idx="10">
                  <c:v>19783</c:v>
                </c:pt>
                <c:pt idx="11">
                  <c:v>21201</c:v>
                </c:pt>
                <c:pt idx="12">
                  <c:v>22189</c:v>
                </c:pt>
                <c:pt idx="13">
                  <c:v>21005</c:v>
                </c:pt>
                <c:pt idx="14">
                  <c:v>20642</c:v>
                </c:pt>
                <c:pt idx="15">
                  <c:v>20259</c:v>
                </c:pt>
                <c:pt idx="16">
                  <c:v>20338</c:v>
                </c:pt>
                <c:pt idx="17">
                  <c:v>21983</c:v>
                </c:pt>
                <c:pt idx="18">
                  <c:v>24624</c:v>
                </c:pt>
                <c:pt idx="19">
                  <c:v>28835</c:v>
                </c:pt>
                <c:pt idx="20">
                  <c:v>29116</c:v>
                </c:pt>
                <c:pt idx="21">
                  <c:v>28686</c:v>
                </c:pt>
                <c:pt idx="22" formatCode="_(* #,##0_);_(* \(#,##0\);_(* &quot;-&quot;??_);_(@_)">
                  <c:v>28316</c:v>
                </c:pt>
                <c:pt idx="23" formatCode="_(* #,##0_);_(* \(#,##0\);_(* &quot;-&quot;??_);_(@_)">
                  <c:v>27262</c:v>
                </c:pt>
                <c:pt idx="24">
                  <c:v>28628</c:v>
                </c:pt>
                <c:pt idx="25" formatCode="_(* #,##0_);_(* \(#,##0\);_(* &quot;-&quot;??_);_(@_)">
                  <c:v>29488</c:v>
                </c:pt>
                <c:pt idx="26" formatCode="_(* #,##0_);_(* \(#,##0\);_(* &quot;-&quot;??_);_(@_)">
                  <c:v>29976</c:v>
                </c:pt>
                <c:pt idx="27" formatCode="_(* #,##0_);_(* \(#,##0\);_(* &quot;-&quot;??_);_(@_)">
                  <c:v>29738</c:v>
                </c:pt>
                <c:pt idx="28" formatCode="_-* #,##0_-;\-* #,##0_-;_-* &quot;-&quot;??_-;_-@_-">
                  <c:v>30329</c:v>
                </c:pt>
                <c:pt idx="29" formatCode="_-* #,##0_-;\-* #,##0_-;_-* &quot;-&quot;??_-;_-@_-">
                  <c:v>31345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69-4D51-8BD8-FFA0EB48B073}"/>
            </c:ext>
          </c:extLst>
        </c:ser>
        <c:ser>
          <c:idx val="6"/>
          <c:order val="6"/>
          <c:tx>
            <c:strRef>
              <c:f>Summary!$A$43</c:f>
              <c:strCache>
                <c:ptCount val="1"/>
                <c:pt idx="0">
                  <c:v>6</c:v>
                </c:pt>
              </c:strCache>
            </c:strRef>
          </c:tx>
          <c:cat>
            <c:strRef>
              <c:f>Summary!$B$36:$AE$36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Summary!$B$43:$AE$43</c:f>
              <c:numCache>
                <c:formatCode>#,##0</c:formatCode>
                <c:ptCount val="30"/>
                <c:pt idx="0">
                  <c:v>19952</c:v>
                </c:pt>
                <c:pt idx="1">
                  <c:v>20837</c:v>
                </c:pt>
                <c:pt idx="2">
                  <c:v>22621</c:v>
                </c:pt>
                <c:pt idx="3">
                  <c:v>23952</c:v>
                </c:pt>
                <c:pt idx="4">
                  <c:v>24836</c:v>
                </c:pt>
                <c:pt idx="5">
                  <c:v>25989</c:v>
                </c:pt>
                <c:pt idx="6">
                  <c:v>23943</c:v>
                </c:pt>
                <c:pt idx="7">
                  <c:v>24716</c:v>
                </c:pt>
                <c:pt idx="8">
                  <c:v>23918</c:v>
                </c:pt>
                <c:pt idx="9">
                  <c:v>22814</c:v>
                </c:pt>
                <c:pt idx="10">
                  <c:v>19488</c:v>
                </c:pt>
                <c:pt idx="11">
                  <c:v>20188</c:v>
                </c:pt>
                <c:pt idx="12">
                  <c:v>22080</c:v>
                </c:pt>
                <c:pt idx="13">
                  <c:v>21609</c:v>
                </c:pt>
                <c:pt idx="14">
                  <c:v>20664</c:v>
                </c:pt>
                <c:pt idx="15">
                  <c:v>20106</c:v>
                </c:pt>
                <c:pt idx="16">
                  <c:v>19926</c:v>
                </c:pt>
                <c:pt idx="17">
                  <c:v>20732</c:v>
                </c:pt>
                <c:pt idx="18">
                  <c:v>22690</c:v>
                </c:pt>
                <c:pt idx="19">
                  <c:v>24694</c:v>
                </c:pt>
                <c:pt idx="20">
                  <c:v>28378</c:v>
                </c:pt>
                <c:pt idx="21">
                  <c:v>28573</c:v>
                </c:pt>
                <c:pt idx="22" formatCode="_(* #,##0_);_(* \(#,##0\);_(* &quot;-&quot;??_);_(@_)">
                  <c:v>28541</c:v>
                </c:pt>
                <c:pt idx="23" formatCode="_(* #,##0_);_(* \(#,##0\);_(* &quot;-&quot;??_);_(@_)">
                  <c:v>26603</c:v>
                </c:pt>
                <c:pt idx="24">
                  <c:v>27972</c:v>
                </c:pt>
                <c:pt idx="25" formatCode="_(* #,##0_);_(* \(#,##0\);_(* &quot;-&quot;??_);_(@_)">
                  <c:v>27922</c:v>
                </c:pt>
                <c:pt idx="26" formatCode="_(* #,##0_);_(* \(#,##0\);_(* &quot;-&quot;??_);_(@_)">
                  <c:v>28738</c:v>
                </c:pt>
                <c:pt idx="27" formatCode="_(* #,##0_);_(* \(#,##0\);_(* &quot;-&quot;??_);_(@_)">
                  <c:v>28767</c:v>
                </c:pt>
                <c:pt idx="28" formatCode="_-* #,##0_-;\-* #,##0_-;_-* &quot;-&quot;??_-;_-@_-">
                  <c:v>28691</c:v>
                </c:pt>
                <c:pt idx="29" formatCode="_-* #,##0_-;\-* #,##0_-;_-* &quot;-&quot;??_-;_-@_-">
                  <c:v>28483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A69-4D51-8BD8-FFA0EB48B073}"/>
            </c:ext>
          </c:extLst>
        </c:ser>
        <c:ser>
          <c:idx val="7"/>
          <c:order val="7"/>
          <c:tx>
            <c:strRef>
              <c:f>Summary!$A$44</c:f>
              <c:strCache>
                <c:ptCount val="1"/>
                <c:pt idx="0">
                  <c:v>7</c:v>
                </c:pt>
              </c:strCache>
            </c:strRef>
          </c:tx>
          <c:cat>
            <c:strRef>
              <c:f>Summary!$B$36:$AE$36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Summary!$B$44:$AE$44</c:f>
              <c:numCache>
                <c:formatCode>#,##0</c:formatCode>
                <c:ptCount val="30"/>
                <c:pt idx="0">
                  <c:v>20683</c:v>
                </c:pt>
                <c:pt idx="1">
                  <c:v>21815</c:v>
                </c:pt>
                <c:pt idx="2">
                  <c:v>22110</c:v>
                </c:pt>
                <c:pt idx="3">
                  <c:v>21001</c:v>
                </c:pt>
                <c:pt idx="4">
                  <c:v>20942</c:v>
                </c:pt>
                <c:pt idx="5">
                  <c:v>21340</c:v>
                </c:pt>
                <c:pt idx="6">
                  <c:v>20459</c:v>
                </c:pt>
                <c:pt idx="7">
                  <c:v>18886</c:v>
                </c:pt>
                <c:pt idx="8">
                  <c:v>17907</c:v>
                </c:pt>
                <c:pt idx="9">
                  <c:v>17069</c:v>
                </c:pt>
                <c:pt idx="10">
                  <c:v>14360</c:v>
                </c:pt>
                <c:pt idx="11">
                  <c:v>15263</c:v>
                </c:pt>
                <c:pt idx="12">
                  <c:v>16295</c:v>
                </c:pt>
                <c:pt idx="13">
                  <c:v>15826</c:v>
                </c:pt>
                <c:pt idx="14">
                  <c:v>15880</c:v>
                </c:pt>
                <c:pt idx="15">
                  <c:v>16385</c:v>
                </c:pt>
                <c:pt idx="16">
                  <c:v>16377</c:v>
                </c:pt>
                <c:pt idx="17">
                  <c:v>16426</c:v>
                </c:pt>
                <c:pt idx="18">
                  <c:v>17416</c:v>
                </c:pt>
                <c:pt idx="19">
                  <c:v>17705</c:v>
                </c:pt>
                <c:pt idx="20">
                  <c:v>17179</c:v>
                </c:pt>
                <c:pt idx="21">
                  <c:v>21947</c:v>
                </c:pt>
                <c:pt idx="22" formatCode="_(* #,##0_);_(* \(#,##0\);_(* &quot;-&quot;??_);_(@_)">
                  <c:v>22289</c:v>
                </c:pt>
                <c:pt idx="23" formatCode="_(* #,##0_);_(* \(#,##0\);_(* &quot;-&quot;??_);_(@_)">
                  <c:v>18843</c:v>
                </c:pt>
                <c:pt idx="24">
                  <c:v>17526</c:v>
                </c:pt>
                <c:pt idx="25" formatCode="_(* #,##0_);_(* \(#,##0\);_(* &quot;-&quot;??_);_(@_)">
                  <c:v>17629</c:v>
                </c:pt>
                <c:pt idx="26" formatCode="_(* #,##0_);_(* \(#,##0\);_(* &quot;-&quot;??_);_(@_)">
                  <c:v>17835</c:v>
                </c:pt>
                <c:pt idx="27" formatCode="_(* #,##0_);_(* \(#,##0\);_(* &quot;-&quot;??_);_(@_)">
                  <c:v>17595</c:v>
                </c:pt>
                <c:pt idx="28" formatCode="_-* #,##0_-;\-* #,##0_-;_-* &quot;-&quot;??_-;_-@_-">
                  <c:v>17871</c:v>
                </c:pt>
                <c:pt idx="29" formatCode="_-* #,##0_-;\-* #,##0_-;_-* &quot;-&quot;??_-;_-@_-">
                  <c:v>17339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A69-4D51-8BD8-FFA0EB48B073}"/>
            </c:ext>
          </c:extLst>
        </c:ser>
        <c:ser>
          <c:idx val="8"/>
          <c:order val="8"/>
          <c:tx>
            <c:strRef>
              <c:f>Summary!$A$45</c:f>
              <c:strCache>
                <c:ptCount val="1"/>
                <c:pt idx="0">
                  <c:v>8</c:v>
                </c:pt>
              </c:strCache>
            </c:strRef>
          </c:tx>
          <c:cat>
            <c:strRef>
              <c:f>Summary!$B$36:$AE$36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Summary!$B$45:$AE$45</c:f>
              <c:numCache>
                <c:formatCode>#,##0</c:formatCode>
                <c:ptCount val="30"/>
                <c:pt idx="0">
                  <c:v>16255</c:v>
                </c:pt>
                <c:pt idx="1">
                  <c:v>16814</c:v>
                </c:pt>
                <c:pt idx="2">
                  <c:v>17185</c:v>
                </c:pt>
                <c:pt idx="3">
                  <c:v>16841</c:v>
                </c:pt>
                <c:pt idx="4">
                  <c:v>16717</c:v>
                </c:pt>
                <c:pt idx="5">
                  <c:v>16653</c:v>
                </c:pt>
                <c:pt idx="6">
                  <c:v>15360</c:v>
                </c:pt>
                <c:pt idx="7">
                  <c:v>13786</c:v>
                </c:pt>
                <c:pt idx="8">
                  <c:v>12408</c:v>
                </c:pt>
                <c:pt idx="9">
                  <c:v>12029</c:v>
                </c:pt>
                <c:pt idx="10">
                  <c:v>10808</c:v>
                </c:pt>
                <c:pt idx="11">
                  <c:v>10972</c:v>
                </c:pt>
                <c:pt idx="12">
                  <c:v>11432</c:v>
                </c:pt>
                <c:pt idx="13">
                  <c:v>10996</c:v>
                </c:pt>
                <c:pt idx="14">
                  <c:v>10801</c:v>
                </c:pt>
                <c:pt idx="15">
                  <c:v>11037</c:v>
                </c:pt>
                <c:pt idx="16">
                  <c:v>11696</c:v>
                </c:pt>
                <c:pt idx="17">
                  <c:v>12404</c:v>
                </c:pt>
                <c:pt idx="18">
                  <c:v>12572</c:v>
                </c:pt>
                <c:pt idx="19">
                  <c:v>12788</c:v>
                </c:pt>
                <c:pt idx="20">
                  <c:v>12793</c:v>
                </c:pt>
                <c:pt idx="21">
                  <c:v>12514</c:v>
                </c:pt>
                <c:pt idx="22" formatCode="_(* #,##0_);_(* \(#,##0\);_(* &quot;-&quot;??_);_(@_)">
                  <c:v>17411</c:v>
                </c:pt>
                <c:pt idx="23" formatCode="_(* #,##0_);_(* \(#,##0\);_(* &quot;-&quot;??_);_(@_)">
                  <c:v>14408</c:v>
                </c:pt>
                <c:pt idx="24">
                  <c:v>12971</c:v>
                </c:pt>
                <c:pt idx="25" formatCode="_(* #,##0_);_(* \(#,##0\);_(* &quot;-&quot;??_);_(@_)">
                  <c:v>12685</c:v>
                </c:pt>
                <c:pt idx="26" formatCode="_(* #,##0_);_(* \(#,##0\);_(* &quot;-&quot;??_);_(@_)">
                  <c:v>14340</c:v>
                </c:pt>
                <c:pt idx="27" formatCode="_(* #,##0_);_(* \(#,##0\);_(* &quot;-&quot;??_);_(@_)">
                  <c:v>12104</c:v>
                </c:pt>
                <c:pt idx="28" formatCode="_-* #,##0_-;\-* #,##0_-;_-* &quot;-&quot;??_-;_-@_-">
                  <c:v>12446</c:v>
                </c:pt>
                <c:pt idx="29" formatCode="_-* #,##0_-;\-* #,##0_-;_-* &quot;-&quot;??_-;_-@_-">
                  <c:v>11587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A69-4D51-8BD8-FFA0EB48B073}"/>
            </c:ext>
          </c:extLst>
        </c:ser>
        <c:ser>
          <c:idx val="9"/>
          <c:order val="9"/>
          <c:tx>
            <c:strRef>
              <c:f>Summary!$A$46</c:f>
              <c:strCache>
                <c:ptCount val="1"/>
                <c:pt idx="0">
                  <c:v>9</c:v>
                </c:pt>
              </c:strCache>
            </c:strRef>
          </c:tx>
          <c:cat>
            <c:strRef>
              <c:f>Summary!$B$36:$AE$36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Summary!$B$46:$AE$46</c:f>
              <c:numCache>
                <c:formatCode>#,##0</c:formatCode>
                <c:ptCount val="30"/>
                <c:pt idx="0">
                  <c:v>13156</c:v>
                </c:pt>
                <c:pt idx="1">
                  <c:v>14317</c:v>
                </c:pt>
                <c:pt idx="2">
                  <c:v>14602</c:v>
                </c:pt>
                <c:pt idx="3">
                  <c:v>14302</c:v>
                </c:pt>
                <c:pt idx="4">
                  <c:v>14545</c:v>
                </c:pt>
                <c:pt idx="5">
                  <c:v>14412</c:v>
                </c:pt>
                <c:pt idx="6">
                  <c:v>12694</c:v>
                </c:pt>
                <c:pt idx="7">
                  <c:v>12010</c:v>
                </c:pt>
                <c:pt idx="8">
                  <c:v>10406</c:v>
                </c:pt>
                <c:pt idx="9">
                  <c:v>10347</c:v>
                </c:pt>
                <c:pt idx="10">
                  <c:v>9133</c:v>
                </c:pt>
                <c:pt idx="11">
                  <c:v>9193</c:v>
                </c:pt>
                <c:pt idx="12">
                  <c:v>9328</c:v>
                </c:pt>
                <c:pt idx="13">
                  <c:v>8749</c:v>
                </c:pt>
                <c:pt idx="14">
                  <c:v>8758</c:v>
                </c:pt>
                <c:pt idx="15">
                  <c:v>8700</c:v>
                </c:pt>
                <c:pt idx="16">
                  <c:v>9023</c:v>
                </c:pt>
                <c:pt idx="17">
                  <c:v>9468</c:v>
                </c:pt>
                <c:pt idx="18">
                  <c:v>10206</c:v>
                </c:pt>
                <c:pt idx="19">
                  <c:v>9965</c:v>
                </c:pt>
                <c:pt idx="20">
                  <c:v>9937</c:v>
                </c:pt>
                <c:pt idx="21">
                  <c:v>9952</c:v>
                </c:pt>
                <c:pt idx="22" formatCode="_(* #,##0_);_(* \(#,##0\);_(* &quot;-&quot;??_);_(@_)">
                  <c:v>10218</c:v>
                </c:pt>
                <c:pt idx="23" formatCode="_(* #,##0_);_(* \(#,##0\);_(* &quot;-&quot;??_);_(@_)">
                  <c:v>12156</c:v>
                </c:pt>
                <c:pt idx="24">
                  <c:v>11751</c:v>
                </c:pt>
                <c:pt idx="25" formatCode="_(* #,##0_);_(* \(#,##0\);_(* &quot;-&quot;??_);_(@_)">
                  <c:v>11471</c:v>
                </c:pt>
                <c:pt idx="26" formatCode="_(* #,##0_);_(* \(#,##0\);_(* &quot;-&quot;??_);_(@_)">
                  <c:v>11101</c:v>
                </c:pt>
                <c:pt idx="27" formatCode="_(* #,##0_);_(* \(#,##0\);_(* &quot;-&quot;??_);_(@_)">
                  <c:v>10317</c:v>
                </c:pt>
                <c:pt idx="28" formatCode="_-* #,##0_-;\-* #,##0_-;_-* &quot;-&quot;??_-;_-@_-">
                  <c:v>10665</c:v>
                </c:pt>
                <c:pt idx="29" formatCode="_-* #,##0_-;\-* #,##0_-;_-* &quot;-&quot;??_-;_-@_-">
                  <c:v>10448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A69-4D51-8BD8-FFA0EB48B073}"/>
            </c:ext>
          </c:extLst>
        </c:ser>
        <c:ser>
          <c:idx val="10"/>
          <c:order val="10"/>
          <c:tx>
            <c:strRef>
              <c:f>Summary!$A$47</c:f>
              <c:strCache>
                <c:ptCount val="1"/>
                <c:pt idx="0">
                  <c:v>10</c:v>
                </c:pt>
              </c:strCache>
            </c:strRef>
          </c:tx>
          <c:cat>
            <c:strRef>
              <c:f>Summary!$B$36:$AE$36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Summary!$B$47:$AE$47</c:f>
              <c:numCache>
                <c:formatCode>#,##0</c:formatCode>
                <c:ptCount val="30"/>
                <c:pt idx="0">
                  <c:v>16277</c:v>
                </c:pt>
                <c:pt idx="1">
                  <c:v>16763</c:v>
                </c:pt>
                <c:pt idx="2">
                  <c:v>16270</c:v>
                </c:pt>
                <c:pt idx="3">
                  <c:v>16191</c:v>
                </c:pt>
                <c:pt idx="4">
                  <c:v>15200</c:v>
                </c:pt>
                <c:pt idx="5">
                  <c:v>11594</c:v>
                </c:pt>
                <c:pt idx="6">
                  <c:v>8844</c:v>
                </c:pt>
                <c:pt idx="7">
                  <c:v>6535</c:v>
                </c:pt>
                <c:pt idx="8">
                  <c:v>5225</c:v>
                </c:pt>
                <c:pt idx="9">
                  <c:v>5028</c:v>
                </c:pt>
                <c:pt idx="10">
                  <c:v>7147</c:v>
                </c:pt>
                <c:pt idx="11">
                  <c:v>7154</c:v>
                </c:pt>
                <c:pt idx="12">
                  <c:v>6961</c:v>
                </c:pt>
                <c:pt idx="13">
                  <c:v>6803</c:v>
                </c:pt>
                <c:pt idx="14">
                  <c:v>6475</c:v>
                </c:pt>
                <c:pt idx="15">
                  <c:v>6917</c:v>
                </c:pt>
                <c:pt idx="16">
                  <c:v>6819</c:v>
                </c:pt>
                <c:pt idx="17">
                  <c:v>6951</c:v>
                </c:pt>
                <c:pt idx="18">
                  <c:v>7185</c:v>
                </c:pt>
                <c:pt idx="19">
                  <c:v>7022</c:v>
                </c:pt>
                <c:pt idx="20">
                  <c:v>6345</c:v>
                </c:pt>
                <c:pt idx="21">
                  <c:v>5990</c:v>
                </c:pt>
                <c:pt idx="22" formatCode="_(* #,##0_);_(* \(#,##0\);_(* &quot;-&quot;??_);_(@_)">
                  <c:v>5892</c:v>
                </c:pt>
                <c:pt idx="23" formatCode="_(* #,##0_);_(* \(#,##0\);_(* &quot;-&quot;??_);_(@_)">
                  <c:v>5464</c:v>
                </c:pt>
                <c:pt idx="24">
                  <c:v>5477</c:v>
                </c:pt>
                <c:pt idx="25" formatCode="_(* #,##0_);_(* \(#,##0\);_(* &quot;-&quot;??_);_(@_)">
                  <c:v>5250</c:v>
                </c:pt>
                <c:pt idx="26" formatCode="_(* #,##0_);_(* \(#,##0\);_(* &quot;-&quot;??_);_(@_)">
                  <c:v>4913</c:v>
                </c:pt>
                <c:pt idx="27" formatCode="_(* #,##0_);_(* \(#,##0\);_(* &quot;-&quot;??_);_(@_)">
                  <c:v>4594</c:v>
                </c:pt>
                <c:pt idx="28" formatCode="_-* #,##0_-;\-* #,##0_-;_-* &quot;-&quot;??_-;_-@_-">
                  <c:v>4660</c:v>
                </c:pt>
                <c:pt idx="29" formatCode="_-* #,##0_-;\-* #,##0_-;_-* &quot;-&quot;??_-;_-@_-">
                  <c:v>4557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A69-4D51-8BD8-FFA0EB48B073}"/>
            </c:ext>
          </c:extLst>
        </c:ser>
        <c:ser>
          <c:idx val="11"/>
          <c:order val="11"/>
          <c:tx>
            <c:strRef>
              <c:f>Summary!$A$48</c:f>
              <c:strCache>
                <c:ptCount val="1"/>
                <c:pt idx="0">
                  <c:v>11</c:v>
                </c:pt>
              </c:strCache>
            </c:strRef>
          </c:tx>
          <c:cat>
            <c:strRef>
              <c:f>Summary!$B$36:$AE$36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Summary!$B$48:$AE$48</c:f>
              <c:numCache>
                <c:formatCode>#,##0</c:formatCode>
                <c:ptCount val="30"/>
                <c:pt idx="0">
                  <c:v>10889</c:v>
                </c:pt>
                <c:pt idx="1">
                  <c:v>11900</c:v>
                </c:pt>
                <c:pt idx="2">
                  <c:v>11585</c:v>
                </c:pt>
                <c:pt idx="3">
                  <c:v>11788</c:v>
                </c:pt>
                <c:pt idx="4">
                  <c:v>11469</c:v>
                </c:pt>
                <c:pt idx="5">
                  <c:v>10998</c:v>
                </c:pt>
                <c:pt idx="6">
                  <c:v>10887</c:v>
                </c:pt>
                <c:pt idx="7">
                  <c:v>7609</c:v>
                </c:pt>
                <c:pt idx="8">
                  <c:v>6772</c:v>
                </c:pt>
                <c:pt idx="9">
                  <c:v>6499</c:v>
                </c:pt>
                <c:pt idx="10">
                  <c:v>4399</c:v>
                </c:pt>
                <c:pt idx="11">
                  <c:v>5253</c:v>
                </c:pt>
                <c:pt idx="12">
                  <c:v>4911</c:v>
                </c:pt>
                <c:pt idx="13">
                  <c:v>4765</c:v>
                </c:pt>
                <c:pt idx="14">
                  <c:v>4538</c:v>
                </c:pt>
                <c:pt idx="15">
                  <c:v>4523</c:v>
                </c:pt>
                <c:pt idx="16">
                  <c:v>4776</c:v>
                </c:pt>
                <c:pt idx="17">
                  <c:v>4855</c:v>
                </c:pt>
                <c:pt idx="18">
                  <c:v>4765</c:v>
                </c:pt>
                <c:pt idx="19">
                  <c:v>4704</c:v>
                </c:pt>
                <c:pt idx="20">
                  <c:v>4642</c:v>
                </c:pt>
                <c:pt idx="21">
                  <c:v>4079</c:v>
                </c:pt>
                <c:pt idx="22" formatCode="_(* #,##0_);_(* \(#,##0\);_(* &quot;-&quot;??_);_(@_)">
                  <c:v>3991</c:v>
                </c:pt>
                <c:pt idx="23" formatCode="_(* #,##0_);_(* \(#,##0\);_(* &quot;-&quot;??_);_(@_)">
                  <c:v>3774</c:v>
                </c:pt>
                <c:pt idx="24">
                  <c:v>3560</c:v>
                </c:pt>
                <c:pt idx="25" formatCode="_(* #,##0_);_(* \(#,##0\);_(* &quot;-&quot;??_);_(@_)">
                  <c:v>3446</c:v>
                </c:pt>
                <c:pt idx="26" formatCode="_(* #,##0_);_(* \(#,##0\);_(* &quot;-&quot;??_);_(@_)">
                  <c:v>3154</c:v>
                </c:pt>
                <c:pt idx="27" formatCode="_(* #,##0_);_(* \(#,##0\);_(* &quot;-&quot;??_);_(@_)">
                  <c:v>3055</c:v>
                </c:pt>
                <c:pt idx="28" formatCode="_-* #,##0_-;\-* #,##0_-;_-* &quot;-&quot;??_-;_-@_-">
                  <c:v>2924</c:v>
                </c:pt>
                <c:pt idx="29" formatCode="_-* #,##0_-;\-* #,##0_-;_-* &quot;-&quot;??_-;_-@_-">
                  <c:v>2908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A69-4D51-8BD8-FFA0EB48B073}"/>
            </c:ext>
          </c:extLst>
        </c:ser>
        <c:ser>
          <c:idx val="12"/>
          <c:order val="12"/>
          <c:tx>
            <c:strRef>
              <c:f>Summary!$A$49</c:f>
              <c:strCache>
                <c:ptCount val="1"/>
                <c:pt idx="0">
                  <c:v>12</c:v>
                </c:pt>
              </c:strCache>
            </c:strRef>
          </c:tx>
          <c:cat>
            <c:strRef>
              <c:f>Summary!$B$36:$AE$36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 2017-18 </c:v>
                </c:pt>
              </c:strCache>
            </c:strRef>
          </c:cat>
          <c:val>
            <c:numRef>
              <c:f>Summary!$B$49:$AE$49</c:f>
              <c:numCache>
                <c:formatCode>#,##0</c:formatCode>
                <c:ptCount val="30"/>
                <c:pt idx="0">
                  <c:v>6280</c:v>
                </c:pt>
                <c:pt idx="1">
                  <c:v>6408</c:v>
                </c:pt>
                <c:pt idx="2">
                  <c:v>6754</c:v>
                </c:pt>
                <c:pt idx="3">
                  <c:v>6273</c:v>
                </c:pt>
                <c:pt idx="4">
                  <c:v>6508</c:v>
                </c:pt>
                <c:pt idx="5">
                  <c:v>7757</c:v>
                </c:pt>
                <c:pt idx="6">
                  <c:v>8393</c:v>
                </c:pt>
                <c:pt idx="7">
                  <c:v>9163</c:v>
                </c:pt>
                <c:pt idx="8">
                  <c:v>7468</c:v>
                </c:pt>
                <c:pt idx="9">
                  <c:v>7089</c:v>
                </c:pt>
                <c:pt idx="10">
                  <c:v>2031</c:v>
                </c:pt>
                <c:pt idx="11">
                  <c:v>2834</c:v>
                </c:pt>
                <c:pt idx="12">
                  <c:v>2796</c:v>
                </c:pt>
                <c:pt idx="13">
                  <c:v>2656</c:v>
                </c:pt>
                <c:pt idx="14">
                  <c:v>2598</c:v>
                </c:pt>
                <c:pt idx="15">
                  <c:v>2274</c:v>
                </c:pt>
                <c:pt idx="16">
                  <c:v>2316</c:v>
                </c:pt>
                <c:pt idx="17">
                  <c:v>2651</c:v>
                </c:pt>
                <c:pt idx="18">
                  <c:v>2666</c:v>
                </c:pt>
                <c:pt idx="19">
                  <c:v>2568</c:v>
                </c:pt>
                <c:pt idx="20">
                  <c:v>2636</c:v>
                </c:pt>
                <c:pt idx="21">
                  <c:v>2407</c:v>
                </c:pt>
                <c:pt idx="22" formatCode="_(* #,##0_);_(* \(#,##0\);_(* &quot;-&quot;??_);_(@_)">
                  <c:v>2504</c:v>
                </c:pt>
                <c:pt idx="23" formatCode="_(* #,##0_);_(* \(#,##0\);_(* &quot;-&quot;??_);_(@_)">
                  <c:v>2712</c:v>
                </c:pt>
                <c:pt idx="24">
                  <c:v>2428</c:v>
                </c:pt>
                <c:pt idx="25" formatCode="_(* #,##0_);_(* \(#,##0\);_(* &quot;-&quot;??_);_(@_)">
                  <c:v>2355</c:v>
                </c:pt>
                <c:pt idx="26" formatCode="_(* #,##0_);_(* \(#,##0\);_(* &quot;-&quot;??_);_(@_)">
                  <c:v>2209</c:v>
                </c:pt>
                <c:pt idx="27" formatCode="_(* #,##0_);_(* \(#,##0\);_(* &quot;-&quot;??_);_(@_)">
                  <c:v>1950</c:v>
                </c:pt>
                <c:pt idx="28" formatCode="_-* #,##0_-;\-* #,##0_-;_-* &quot;-&quot;??_-;_-@_-">
                  <c:v>2108</c:v>
                </c:pt>
                <c:pt idx="29" formatCode="_-* #,##0_-;\-* #,##0_-;_-* &quot;-&quot;??_-;_-@_-">
                  <c:v>2033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A69-4D51-8BD8-FFA0EB48B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167248"/>
        <c:axId val="437167640"/>
        <c:axId val="437431120"/>
      </c:line3DChart>
      <c:catAx>
        <c:axId val="43716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700"/>
            </a:pPr>
            <a:endParaRPr lang="en-US"/>
          </a:p>
        </c:txPr>
        <c:crossAx val="437167640"/>
        <c:crosses val="autoZero"/>
        <c:auto val="1"/>
        <c:lblAlgn val="ctr"/>
        <c:lblOffset val="100"/>
        <c:noMultiLvlLbl val="0"/>
      </c:catAx>
      <c:valAx>
        <c:axId val="4371676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37167248"/>
        <c:crosses val="autoZero"/>
        <c:crossBetween val="between"/>
      </c:valAx>
      <c:serAx>
        <c:axId val="437431120"/>
        <c:scaling>
          <c:orientation val="minMax"/>
        </c:scaling>
        <c:delete val="1"/>
        <c:axPos val="b"/>
        <c:majorTickMark val="out"/>
        <c:minorTickMark val="none"/>
        <c:tickLblPos val="none"/>
        <c:crossAx val="437167640"/>
        <c:crosses val="autoZero"/>
      </c:serAx>
    </c:plotArea>
    <c:legend>
      <c:legendPos val="r"/>
      <c:layout>
        <c:manualLayout>
          <c:xMode val="edge"/>
          <c:yMode val="edge"/>
          <c:x val="0.93039109646178553"/>
          <c:y val="6.4796587926510038E-2"/>
          <c:w val="5.5056420273047663E-2"/>
          <c:h val="0.87040682414698167"/>
        </c:manualLayout>
      </c:layout>
      <c:overlay val="0"/>
      <c:txPr>
        <a:bodyPr/>
        <a:lstStyle/>
        <a:p>
          <a:pPr rtl="0"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4196348200159"/>
          <c:y val="6.7901234567901494E-2"/>
          <c:w val="0.80573083004015345"/>
          <c:h val="0.64618304656362779"/>
        </c:manualLayout>
      </c:layout>
      <c:lineChart>
        <c:grouping val="standard"/>
        <c:varyColors val="0"/>
        <c:ser>
          <c:idx val="0"/>
          <c:order val="0"/>
          <c:tx>
            <c:strRef>
              <c:f>Graphs!$A$10</c:f>
              <c:strCache>
                <c:ptCount val="1"/>
                <c:pt idx="0">
                  <c:v>Alternative</c:v>
                </c:pt>
              </c:strCache>
            </c:strRef>
          </c:tx>
          <c:marker>
            <c:symbol val="none"/>
          </c:marker>
          <c:cat>
            <c:strRef>
              <c:f>Graphs!$B$8:$AE$8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2016-18</c:v>
                </c:pt>
              </c:strCache>
            </c:strRef>
          </c:cat>
          <c:val>
            <c:numRef>
              <c:f>Graphs!$B$10:$AE$10</c:f>
              <c:numCache>
                <c:formatCode>#,##0</c:formatCode>
                <c:ptCount val="30"/>
                <c:pt idx="0">
                  <c:v>25534</c:v>
                </c:pt>
                <c:pt idx="1">
                  <c:v>52219</c:v>
                </c:pt>
                <c:pt idx="2">
                  <c:v>79680</c:v>
                </c:pt>
                <c:pt idx="3">
                  <c:v>107340</c:v>
                </c:pt>
                <c:pt idx="4">
                  <c:v>135508</c:v>
                </c:pt>
                <c:pt idx="5">
                  <c:v>163815</c:v>
                </c:pt>
                <c:pt idx="6">
                  <c:v>192617</c:v>
                </c:pt>
                <c:pt idx="7">
                  <c:v>219692</c:v>
                </c:pt>
                <c:pt idx="8">
                  <c:v>246904</c:v>
                </c:pt>
                <c:pt idx="9">
                  <c:v>273125</c:v>
                </c:pt>
                <c:pt idx="10">
                  <c:v>299951</c:v>
                </c:pt>
                <c:pt idx="11">
                  <c:v>326733</c:v>
                </c:pt>
                <c:pt idx="12">
                  <c:v>353699</c:v>
                </c:pt>
                <c:pt idx="13">
                  <c:v>381774</c:v>
                </c:pt>
                <c:pt idx="14">
                  <c:v>410094</c:v>
                </c:pt>
                <c:pt idx="15">
                  <c:v>439043</c:v>
                </c:pt>
                <c:pt idx="16">
                  <c:v>469434</c:v>
                </c:pt>
                <c:pt idx="17">
                  <c:v>500950</c:v>
                </c:pt>
                <c:pt idx="18">
                  <c:v>533409</c:v>
                </c:pt>
                <c:pt idx="19">
                  <c:v>566821</c:v>
                </c:pt>
                <c:pt idx="20">
                  <c:v>601021</c:v>
                </c:pt>
                <c:pt idx="21">
                  <c:v>635906</c:v>
                </c:pt>
                <c:pt idx="22">
                  <c:v>671304</c:v>
                </c:pt>
                <c:pt idx="23">
                  <c:v>708057</c:v>
                </c:pt>
                <c:pt idx="24">
                  <c:v>746302</c:v>
                </c:pt>
                <c:pt idx="25">
                  <c:v>786778</c:v>
                </c:pt>
                <c:pt idx="26">
                  <c:v>829063</c:v>
                </c:pt>
                <c:pt idx="27">
                  <c:v>872616</c:v>
                </c:pt>
                <c:pt idx="28">
                  <c:v>917156</c:v>
                </c:pt>
                <c:pt idx="29">
                  <c:v>962400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45-48E3-AEFD-0461BC1F2F47}"/>
            </c:ext>
          </c:extLst>
        </c:ser>
        <c:ser>
          <c:idx val="1"/>
          <c:order val="1"/>
          <c:tx>
            <c:strRef>
              <c:f>Graphs!$A$12</c:f>
              <c:strCache>
                <c:ptCount val="1"/>
                <c:pt idx="0">
                  <c:v>Francophone</c:v>
                </c:pt>
              </c:strCache>
            </c:strRef>
          </c:tx>
          <c:marker>
            <c:symbol val="none"/>
          </c:marker>
          <c:cat>
            <c:strRef>
              <c:f>Graphs!$B$8:$AE$8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2016-18</c:v>
                </c:pt>
              </c:strCache>
            </c:strRef>
          </c:cat>
          <c:val>
            <c:numRef>
              <c:f>Graphs!$B$12:$AE$12</c:f>
              <c:numCache>
                <c:formatCode>#,##0</c:formatCode>
                <c:ptCount val="30"/>
                <c:pt idx="0">
                  <c:v>2038</c:v>
                </c:pt>
                <c:pt idx="1">
                  <c:v>4421</c:v>
                </c:pt>
                <c:pt idx="2">
                  <c:v>6957</c:v>
                </c:pt>
                <c:pt idx="3">
                  <c:v>9497</c:v>
                </c:pt>
                <c:pt idx="4">
                  <c:v>12271</c:v>
                </c:pt>
                <c:pt idx="5">
                  <c:v>15149</c:v>
                </c:pt>
                <c:pt idx="6">
                  <c:v>17913</c:v>
                </c:pt>
                <c:pt idx="7">
                  <c:v>20982</c:v>
                </c:pt>
                <c:pt idx="8">
                  <c:v>23977</c:v>
                </c:pt>
                <c:pt idx="9">
                  <c:v>27307</c:v>
                </c:pt>
                <c:pt idx="10">
                  <c:v>30895</c:v>
                </c:pt>
                <c:pt idx="11">
                  <c:v>34562</c:v>
                </c:pt>
                <c:pt idx="12">
                  <c:v>38279</c:v>
                </c:pt>
                <c:pt idx="13">
                  <c:v>41541</c:v>
                </c:pt>
                <c:pt idx="14">
                  <c:v>44997</c:v>
                </c:pt>
                <c:pt idx="15">
                  <c:v>48597</c:v>
                </c:pt>
                <c:pt idx="16">
                  <c:v>52446</c:v>
                </c:pt>
                <c:pt idx="17">
                  <c:v>56574</c:v>
                </c:pt>
                <c:pt idx="18">
                  <c:v>61476</c:v>
                </c:pt>
                <c:pt idx="19">
                  <c:v>66853</c:v>
                </c:pt>
                <c:pt idx="20">
                  <c:v>72426</c:v>
                </c:pt>
                <c:pt idx="21">
                  <c:v>77975</c:v>
                </c:pt>
                <c:pt idx="22">
                  <c:v>83674</c:v>
                </c:pt>
                <c:pt idx="23">
                  <c:v>89617</c:v>
                </c:pt>
                <c:pt idx="24">
                  <c:v>95891</c:v>
                </c:pt>
                <c:pt idx="25">
                  <c:v>102663</c:v>
                </c:pt>
                <c:pt idx="26">
                  <c:v>109931</c:v>
                </c:pt>
                <c:pt idx="27">
                  <c:v>117842</c:v>
                </c:pt>
                <c:pt idx="28">
                  <c:v>125853</c:v>
                </c:pt>
                <c:pt idx="29">
                  <c:v>134071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0-4545-48E3-AEFD-0461BC1F2F47}"/>
            </c:ext>
          </c:extLst>
        </c:ser>
        <c:ser>
          <c:idx val="2"/>
          <c:order val="2"/>
          <c:tx>
            <c:strRef>
              <c:f>Graphs!$A$14</c:f>
              <c:strCache>
                <c:ptCount val="1"/>
                <c:pt idx="0">
                  <c:v>FSL</c:v>
                </c:pt>
              </c:strCache>
            </c:strRef>
          </c:tx>
          <c:marker>
            <c:symbol val="none"/>
          </c:marker>
          <c:cat>
            <c:strRef>
              <c:f>Graphs!$B$8:$AE$8</c:f>
              <c:strCache>
                <c:ptCount val="30"/>
                <c:pt idx="0">
                  <c:v>88-89</c:v>
                </c:pt>
                <c:pt idx="1">
                  <c:v>89-90</c:v>
                </c:pt>
                <c:pt idx="2">
                  <c:v>90-91</c:v>
                </c:pt>
                <c:pt idx="3">
                  <c:v>91-92</c:v>
                </c:pt>
                <c:pt idx="4">
                  <c:v>92-93</c:v>
                </c:pt>
                <c:pt idx="5">
                  <c:v>93-94</c:v>
                </c:pt>
                <c:pt idx="6">
                  <c:v>94-95</c:v>
                </c:pt>
                <c:pt idx="7">
                  <c:v>95-96</c:v>
                </c:pt>
                <c:pt idx="8">
                  <c:v>96-97</c:v>
                </c:pt>
                <c:pt idx="9">
                  <c:v>97-98</c:v>
                </c:pt>
                <c:pt idx="10">
                  <c:v>98-99</c:v>
                </c:pt>
                <c:pt idx="11">
                  <c:v>99-2000</c:v>
                </c:pt>
                <c:pt idx="12">
                  <c:v>2000-01</c:v>
                </c:pt>
                <c:pt idx="13">
                  <c:v>2001-02</c:v>
                </c:pt>
                <c:pt idx="14">
                  <c:v>2002-03</c:v>
                </c:pt>
                <c:pt idx="15">
                  <c:v>2003-04</c:v>
                </c:pt>
                <c:pt idx="16">
                  <c:v>2004-05</c:v>
                </c:pt>
                <c:pt idx="17">
                  <c:v>2005-06</c:v>
                </c:pt>
                <c:pt idx="18">
                  <c:v>2006-07</c:v>
                </c:pt>
                <c:pt idx="19">
                  <c:v>2007-08</c:v>
                </c:pt>
                <c:pt idx="20">
                  <c:v>2008-09</c:v>
                </c:pt>
                <c:pt idx="21">
                  <c:v>2009-10</c:v>
                </c:pt>
                <c:pt idx="22">
                  <c:v>2010-11</c:v>
                </c:pt>
                <c:pt idx="23">
                  <c:v>2011-12</c:v>
                </c:pt>
                <c:pt idx="24">
                  <c:v>2012-13</c:v>
                </c:pt>
                <c:pt idx="25">
                  <c:v>2013-14</c:v>
                </c:pt>
                <c:pt idx="26">
                  <c:v>2014-15</c:v>
                </c:pt>
                <c:pt idx="27">
                  <c:v>2015-16</c:v>
                </c:pt>
                <c:pt idx="28">
                  <c:v>2016-17</c:v>
                </c:pt>
                <c:pt idx="29">
                  <c:v>2016-18</c:v>
                </c:pt>
              </c:strCache>
            </c:strRef>
          </c:cat>
          <c:val>
            <c:numRef>
              <c:f>Graphs!$B$14:$AE$14</c:f>
              <c:numCache>
                <c:formatCode>#,##0</c:formatCode>
                <c:ptCount val="30"/>
                <c:pt idx="0">
                  <c:v>154204</c:v>
                </c:pt>
                <c:pt idx="1">
                  <c:v>316401</c:v>
                </c:pt>
                <c:pt idx="2">
                  <c:v>484152</c:v>
                </c:pt>
                <c:pt idx="3">
                  <c:v>657739</c:v>
                </c:pt>
                <c:pt idx="4">
                  <c:v>830117</c:v>
                </c:pt>
                <c:pt idx="5">
                  <c:v>1002574</c:v>
                </c:pt>
                <c:pt idx="6">
                  <c:v>1162272</c:v>
                </c:pt>
                <c:pt idx="7">
                  <c:v>1312866</c:v>
                </c:pt>
                <c:pt idx="8">
                  <c:v>1451490</c:v>
                </c:pt>
                <c:pt idx="9">
                  <c:v>1584742</c:v>
                </c:pt>
                <c:pt idx="10">
                  <c:v>1695989</c:v>
                </c:pt>
                <c:pt idx="11">
                  <c:v>1814122</c:v>
                </c:pt>
                <c:pt idx="12">
                  <c:v>1937654</c:v>
                </c:pt>
                <c:pt idx="13">
                  <c:v>2057102</c:v>
                </c:pt>
                <c:pt idx="14">
                  <c:v>2171496</c:v>
                </c:pt>
                <c:pt idx="15">
                  <c:v>2286917</c:v>
                </c:pt>
                <c:pt idx="16">
                  <c:v>2403637</c:v>
                </c:pt>
                <c:pt idx="17">
                  <c:v>2527312</c:v>
                </c:pt>
                <c:pt idx="18">
                  <c:v>2664559</c:v>
                </c:pt>
                <c:pt idx="19">
                  <c:v>2808066</c:v>
                </c:pt>
                <c:pt idx="20">
                  <c:v>2954430</c:v>
                </c:pt>
                <c:pt idx="21">
                  <c:v>3103950</c:v>
                </c:pt>
                <c:pt idx="22">
                  <c:v>3258871</c:v>
                </c:pt>
                <c:pt idx="23">
                  <c:v>3403970</c:v>
                </c:pt>
                <c:pt idx="24">
                  <c:v>3550325</c:v>
                </c:pt>
                <c:pt idx="25">
                  <c:v>3697361</c:v>
                </c:pt>
                <c:pt idx="26">
                  <c:v>3846072</c:v>
                </c:pt>
                <c:pt idx="27">
                  <c:v>3990963</c:v>
                </c:pt>
                <c:pt idx="28">
                  <c:v>4138303</c:v>
                </c:pt>
                <c:pt idx="29">
                  <c:v>4283072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1-4545-48E3-AEFD-0461BC1F2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168816"/>
        <c:axId val="437169208"/>
      </c:lineChart>
      <c:catAx>
        <c:axId val="43716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n-US"/>
          </a:p>
        </c:txPr>
        <c:crossAx val="437169208"/>
        <c:crosses val="autoZero"/>
        <c:auto val="1"/>
        <c:lblAlgn val="ctr"/>
        <c:lblOffset val="100"/>
        <c:noMultiLvlLbl val="0"/>
      </c:catAx>
      <c:valAx>
        <c:axId val="4371692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37168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945183180684964"/>
          <c:y val="0.28292620314378125"/>
          <c:w val="0.1514071538578691"/>
          <c:h val="0.1895756043291256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>
      <c:oddHeader>&amp;CEnrolments progression 1988-2010</c:oddHeader>
    </c:headerFooter>
    <c:pageMargins b="0.75000000000000366" l="0.70000000000000062" r="0.70000000000000062" t="0.7500000000000036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Summary!$B$2</c:f>
              <c:strCache>
                <c:ptCount val="1"/>
                <c:pt idx="0">
                  <c:v>88-89</c:v>
                </c:pt>
              </c:strCache>
            </c:strRef>
          </c:tx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Summary!$B$3:$B$15</c:f>
              <c:numCache>
                <c:formatCode>#,##0</c:formatCode>
                <c:ptCount val="13"/>
                <c:pt idx="0">
                  <c:v>4279</c:v>
                </c:pt>
                <c:pt idx="1">
                  <c:v>3714</c:v>
                </c:pt>
                <c:pt idx="2">
                  <c:v>3194</c:v>
                </c:pt>
                <c:pt idx="3">
                  <c:v>2728</c:v>
                </c:pt>
                <c:pt idx="4">
                  <c:v>2298</c:v>
                </c:pt>
                <c:pt idx="5">
                  <c:v>1981</c:v>
                </c:pt>
                <c:pt idx="6">
                  <c:v>1747</c:v>
                </c:pt>
                <c:pt idx="7">
                  <c:v>1819</c:v>
                </c:pt>
                <c:pt idx="8">
                  <c:v>1477</c:v>
                </c:pt>
                <c:pt idx="9">
                  <c:v>1107</c:v>
                </c:pt>
                <c:pt idx="10" formatCode="General">
                  <c:v>544</c:v>
                </c:pt>
                <c:pt idx="11" formatCode="General">
                  <c:v>419</c:v>
                </c:pt>
                <c:pt idx="12" formatCode="General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9-44EE-B4C6-248338AC3467}"/>
            </c:ext>
          </c:extLst>
        </c:ser>
        <c:ser>
          <c:idx val="1"/>
          <c:order val="1"/>
          <c:tx>
            <c:strRef>
              <c:f>Summary!$C$2</c:f>
              <c:strCache>
                <c:ptCount val="1"/>
                <c:pt idx="0">
                  <c:v>89-90</c:v>
                </c:pt>
              </c:strCache>
            </c:strRef>
          </c:tx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Summary!$C$3:$C$15</c:f>
              <c:numCache>
                <c:formatCode>#,##0</c:formatCode>
                <c:ptCount val="13"/>
                <c:pt idx="0">
                  <c:v>3935</c:v>
                </c:pt>
                <c:pt idx="1">
                  <c:v>3890</c:v>
                </c:pt>
                <c:pt idx="2">
                  <c:v>3215</c:v>
                </c:pt>
                <c:pt idx="3">
                  <c:v>2887</c:v>
                </c:pt>
                <c:pt idx="4">
                  <c:v>2524</c:v>
                </c:pt>
                <c:pt idx="5">
                  <c:v>2187</c:v>
                </c:pt>
                <c:pt idx="6">
                  <c:v>1855</c:v>
                </c:pt>
                <c:pt idx="7">
                  <c:v>1829</c:v>
                </c:pt>
                <c:pt idx="8">
                  <c:v>1614</c:v>
                </c:pt>
                <c:pt idx="9">
                  <c:v>1277</c:v>
                </c:pt>
                <c:pt idx="10" formatCode="General">
                  <c:v>621</c:v>
                </c:pt>
                <c:pt idx="11" formatCode="General">
                  <c:v>480</c:v>
                </c:pt>
                <c:pt idx="12" formatCode="General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C-4D66-8AD6-570299977DA2}"/>
            </c:ext>
          </c:extLst>
        </c:ser>
        <c:ser>
          <c:idx val="2"/>
          <c:order val="2"/>
          <c:tx>
            <c:strRef>
              <c:f>Summary!$D$2</c:f>
              <c:strCache>
                <c:ptCount val="1"/>
                <c:pt idx="0">
                  <c:v>90-91</c:v>
                </c:pt>
              </c:strCache>
            </c:strRef>
          </c:tx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Summary!$D$3:$D$15</c:f>
              <c:numCache>
                <c:formatCode>#,##0</c:formatCode>
                <c:ptCount val="13"/>
                <c:pt idx="0">
                  <c:v>3562</c:v>
                </c:pt>
                <c:pt idx="1">
                  <c:v>3641</c:v>
                </c:pt>
                <c:pt idx="2">
                  <c:v>3310</c:v>
                </c:pt>
                <c:pt idx="3">
                  <c:v>2990</c:v>
                </c:pt>
                <c:pt idx="4">
                  <c:v>2700</c:v>
                </c:pt>
                <c:pt idx="5">
                  <c:v>2369</c:v>
                </c:pt>
                <c:pt idx="6">
                  <c:v>2053</c:v>
                </c:pt>
                <c:pt idx="7">
                  <c:v>2036</c:v>
                </c:pt>
                <c:pt idx="8">
                  <c:v>1696</c:v>
                </c:pt>
                <c:pt idx="9">
                  <c:v>1479</c:v>
                </c:pt>
                <c:pt idx="10" formatCode="General">
                  <c:v>688</c:v>
                </c:pt>
                <c:pt idx="11" formatCode="General">
                  <c:v>513</c:v>
                </c:pt>
                <c:pt idx="12" formatCode="General">
                  <c:v>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C-4D66-8AD6-570299977DA2}"/>
            </c:ext>
          </c:extLst>
        </c:ser>
        <c:ser>
          <c:idx val="3"/>
          <c:order val="3"/>
          <c:tx>
            <c:strRef>
              <c:f>Summary!$E$2</c:f>
              <c:strCache>
                <c:ptCount val="1"/>
                <c:pt idx="0">
                  <c:v>91-92</c:v>
                </c:pt>
              </c:strCache>
            </c:strRef>
          </c:tx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Summary!$E$3:$E$15</c:f>
              <c:numCache>
                <c:formatCode>#,##0</c:formatCode>
                <c:ptCount val="13"/>
                <c:pt idx="0">
                  <c:v>3202</c:v>
                </c:pt>
                <c:pt idx="1">
                  <c:v>3335</c:v>
                </c:pt>
                <c:pt idx="2">
                  <c:v>3220</c:v>
                </c:pt>
                <c:pt idx="3">
                  <c:v>3056</c:v>
                </c:pt>
                <c:pt idx="4">
                  <c:v>2769</c:v>
                </c:pt>
                <c:pt idx="5">
                  <c:v>2546</c:v>
                </c:pt>
                <c:pt idx="6">
                  <c:v>2258</c:v>
                </c:pt>
                <c:pt idx="7">
                  <c:v>2138</c:v>
                </c:pt>
                <c:pt idx="8">
                  <c:v>1859</c:v>
                </c:pt>
                <c:pt idx="9">
                  <c:v>1523</c:v>
                </c:pt>
                <c:pt idx="10" formatCode="General">
                  <c:v>756</c:v>
                </c:pt>
                <c:pt idx="11" formatCode="General">
                  <c:v>557</c:v>
                </c:pt>
                <c:pt idx="12" formatCode="General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C-4D66-8AD6-570299977DA2}"/>
            </c:ext>
          </c:extLst>
        </c:ser>
        <c:ser>
          <c:idx val="4"/>
          <c:order val="4"/>
          <c:tx>
            <c:strRef>
              <c:f>Summary!$F$2</c:f>
              <c:strCache>
                <c:ptCount val="1"/>
                <c:pt idx="0">
                  <c:v>92-93</c:v>
                </c:pt>
              </c:strCache>
            </c:strRef>
          </c:tx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Summary!$F$3:$F$15</c:f>
              <c:numCache>
                <c:formatCode>#,##0</c:formatCode>
                <c:ptCount val="13"/>
                <c:pt idx="0">
                  <c:v>3145</c:v>
                </c:pt>
                <c:pt idx="1">
                  <c:v>3111</c:v>
                </c:pt>
                <c:pt idx="2">
                  <c:v>3034</c:v>
                </c:pt>
                <c:pt idx="3">
                  <c:v>3033</c:v>
                </c:pt>
                <c:pt idx="4">
                  <c:v>2840</c:v>
                </c:pt>
                <c:pt idx="5">
                  <c:v>2640</c:v>
                </c:pt>
                <c:pt idx="6">
                  <c:v>2425</c:v>
                </c:pt>
                <c:pt idx="7">
                  <c:v>2318</c:v>
                </c:pt>
                <c:pt idx="8">
                  <c:v>1954</c:v>
                </c:pt>
                <c:pt idx="9">
                  <c:v>1666</c:v>
                </c:pt>
                <c:pt idx="10">
                  <c:v>826</c:v>
                </c:pt>
                <c:pt idx="11">
                  <c:v>653</c:v>
                </c:pt>
                <c:pt idx="12">
                  <c:v>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AC-4D66-8AD6-570299977DA2}"/>
            </c:ext>
          </c:extLst>
        </c:ser>
        <c:ser>
          <c:idx val="5"/>
          <c:order val="5"/>
          <c:tx>
            <c:strRef>
              <c:f>Summary!$G$2</c:f>
              <c:strCache>
                <c:ptCount val="1"/>
                <c:pt idx="0">
                  <c:v>93-94</c:v>
                </c:pt>
              </c:strCache>
            </c:strRef>
          </c:tx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Summary!$G$3:$G$15</c:f>
              <c:numCache>
                <c:formatCode>#,##0</c:formatCode>
                <c:ptCount val="13"/>
                <c:pt idx="0">
                  <c:v>3088</c:v>
                </c:pt>
                <c:pt idx="1">
                  <c:v>3120</c:v>
                </c:pt>
                <c:pt idx="2">
                  <c:v>2832</c:v>
                </c:pt>
                <c:pt idx="3">
                  <c:v>2846</c:v>
                </c:pt>
                <c:pt idx="4">
                  <c:v>2817</c:v>
                </c:pt>
                <c:pt idx="5">
                  <c:v>2684</c:v>
                </c:pt>
                <c:pt idx="6">
                  <c:v>2493</c:v>
                </c:pt>
                <c:pt idx="7">
                  <c:v>2366</c:v>
                </c:pt>
                <c:pt idx="8">
                  <c:v>2085</c:v>
                </c:pt>
                <c:pt idx="9">
                  <c:v>1814</c:v>
                </c:pt>
                <c:pt idx="10">
                  <c:v>888</c:v>
                </c:pt>
                <c:pt idx="11">
                  <c:v>706</c:v>
                </c:pt>
                <c:pt idx="12">
                  <c:v>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AC-4D66-8AD6-570299977DA2}"/>
            </c:ext>
          </c:extLst>
        </c:ser>
        <c:ser>
          <c:idx val="6"/>
          <c:order val="6"/>
          <c:tx>
            <c:strRef>
              <c:f>Summary!$H$2</c:f>
              <c:strCache>
                <c:ptCount val="1"/>
                <c:pt idx="0">
                  <c:v>94-95</c:v>
                </c:pt>
              </c:strCache>
            </c:strRef>
          </c:tx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Summary!$H$3:$H$15</c:f>
              <c:numCache>
                <c:formatCode>#,##0</c:formatCode>
                <c:ptCount val="13"/>
                <c:pt idx="0">
                  <c:v>2805</c:v>
                </c:pt>
                <c:pt idx="1">
                  <c:v>3040</c:v>
                </c:pt>
                <c:pt idx="2">
                  <c:v>2818</c:v>
                </c:pt>
                <c:pt idx="3">
                  <c:v>2665</c:v>
                </c:pt>
                <c:pt idx="4">
                  <c:v>2669</c:v>
                </c:pt>
                <c:pt idx="5">
                  <c:v>2671</c:v>
                </c:pt>
                <c:pt idx="6">
                  <c:v>2624</c:v>
                </c:pt>
                <c:pt idx="7">
                  <c:v>2647</c:v>
                </c:pt>
                <c:pt idx="8">
                  <c:v>2388</c:v>
                </c:pt>
                <c:pt idx="9">
                  <c:v>2059</c:v>
                </c:pt>
                <c:pt idx="10">
                  <c:v>943</c:v>
                </c:pt>
                <c:pt idx="11">
                  <c:v>843</c:v>
                </c:pt>
                <c:pt idx="12">
                  <c:v>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AC-4D66-8AD6-570299977DA2}"/>
            </c:ext>
          </c:extLst>
        </c:ser>
        <c:ser>
          <c:idx val="7"/>
          <c:order val="7"/>
          <c:tx>
            <c:strRef>
              <c:f>Summary!$I$2</c:f>
              <c:strCache>
                <c:ptCount val="1"/>
                <c:pt idx="0">
                  <c:v>95-96</c:v>
                </c:pt>
              </c:strCache>
            </c:strRef>
          </c:tx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Summary!$I$3:$I$15</c:f>
              <c:numCache>
                <c:formatCode>#,##0</c:formatCode>
                <c:ptCount val="13"/>
                <c:pt idx="0">
                  <c:v>2770</c:v>
                </c:pt>
                <c:pt idx="1">
                  <c:v>2742</c:v>
                </c:pt>
                <c:pt idx="2">
                  <c:v>2671</c:v>
                </c:pt>
                <c:pt idx="3">
                  <c:v>2527</c:v>
                </c:pt>
                <c:pt idx="4">
                  <c:v>2369</c:v>
                </c:pt>
                <c:pt idx="5">
                  <c:v>2403</c:v>
                </c:pt>
                <c:pt idx="6">
                  <c:v>2470</c:v>
                </c:pt>
                <c:pt idx="7">
                  <c:v>2524</c:v>
                </c:pt>
                <c:pt idx="8">
                  <c:v>2381</c:v>
                </c:pt>
                <c:pt idx="9">
                  <c:v>2050</c:v>
                </c:pt>
                <c:pt idx="10">
                  <c:v>938</c:v>
                </c:pt>
                <c:pt idx="11">
                  <c:v>676</c:v>
                </c:pt>
                <c:pt idx="12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AC-4D66-8AD6-570299977DA2}"/>
            </c:ext>
          </c:extLst>
        </c:ser>
        <c:ser>
          <c:idx val="8"/>
          <c:order val="8"/>
          <c:tx>
            <c:strRef>
              <c:f>Summary!$J$2</c:f>
              <c:strCache>
                <c:ptCount val="1"/>
                <c:pt idx="0">
                  <c:v>96-97</c:v>
                </c:pt>
              </c:strCache>
            </c:strRef>
          </c:tx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Summary!$J$3:$J$15</c:f>
              <c:numCache>
                <c:formatCode>#,##0</c:formatCode>
                <c:ptCount val="13"/>
                <c:pt idx="0">
                  <c:v>2707</c:v>
                </c:pt>
                <c:pt idx="1">
                  <c:v>2853</c:v>
                </c:pt>
                <c:pt idx="2">
                  <c:v>2530</c:v>
                </c:pt>
                <c:pt idx="3">
                  <c:v>2600</c:v>
                </c:pt>
                <c:pt idx="4">
                  <c:v>2422</c:v>
                </c:pt>
                <c:pt idx="5">
                  <c:v>2338</c:v>
                </c:pt>
                <c:pt idx="6">
                  <c:v>2363</c:v>
                </c:pt>
                <c:pt idx="7">
                  <c:v>2498</c:v>
                </c:pt>
                <c:pt idx="8">
                  <c:v>2281</c:v>
                </c:pt>
                <c:pt idx="9">
                  <c:v>2119</c:v>
                </c:pt>
                <c:pt idx="10">
                  <c:v>1260</c:v>
                </c:pt>
                <c:pt idx="11">
                  <c:v>701</c:v>
                </c:pt>
                <c:pt idx="12">
                  <c:v>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AC-4D66-8AD6-570299977DA2}"/>
            </c:ext>
          </c:extLst>
        </c:ser>
        <c:ser>
          <c:idx val="9"/>
          <c:order val="9"/>
          <c:tx>
            <c:strRef>
              <c:f>Summary!$K$2</c:f>
              <c:strCache>
                <c:ptCount val="1"/>
                <c:pt idx="0">
                  <c:v>97-98</c:v>
                </c:pt>
              </c:strCache>
            </c:strRef>
          </c:tx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Summary!$K$3:$K$15</c:f>
              <c:numCache>
                <c:formatCode>#,##0</c:formatCode>
                <c:ptCount val="13"/>
                <c:pt idx="0">
                  <c:v>2801</c:v>
                </c:pt>
                <c:pt idx="1">
                  <c:v>2701</c:v>
                </c:pt>
                <c:pt idx="2">
                  <c:v>2512</c:v>
                </c:pt>
                <c:pt idx="3">
                  <c:v>2346</c:v>
                </c:pt>
                <c:pt idx="4">
                  <c:v>2309</c:v>
                </c:pt>
                <c:pt idx="5">
                  <c:v>2138</c:v>
                </c:pt>
                <c:pt idx="6">
                  <c:v>2138</c:v>
                </c:pt>
                <c:pt idx="7">
                  <c:v>2302</c:v>
                </c:pt>
                <c:pt idx="8">
                  <c:v>2332</c:v>
                </c:pt>
                <c:pt idx="9">
                  <c:v>2009</c:v>
                </c:pt>
                <c:pt idx="10">
                  <c:v>1139</c:v>
                </c:pt>
                <c:pt idx="11">
                  <c:v>841</c:v>
                </c:pt>
                <c:pt idx="12">
                  <c:v>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AC-4D66-8AD6-570299977DA2}"/>
            </c:ext>
          </c:extLst>
        </c:ser>
        <c:ser>
          <c:idx val="10"/>
          <c:order val="10"/>
          <c:tx>
            <c:strRef>
              <c:f>Summary!$L$2</c:f>
              <c:strCache>
                <c:ptCount val="1"/>
                <c:pt idx="0">
                  <c:v>98-99</c:v>
                </c:pt>
              </c:strCache>
            </c:strRef>
          </c:tx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Summary!$L$3:$L$15</c:f>
              <c:numCache>
                <c:formatCode>#,##0</c:formatCode>
                <c:ptCount val="13"/>
                <c:pt idx="0">
                  <c:v>2788</c:v>
                </c:pt>
                <c:pt idx="1">
                  <c:v>2856</c:v>
                </c:pt>
                <c:pt idx="2">
                  <c:v>2517</c:v>
                </c:pt>
                <c:pt idx="3">
                  <c:v>2362</c:v>
                </c:pt>
                <c:pt idx="4">
                  <c:v>2197</c:v>
                </c:pt>
                <c:pt idx="5">
                  <c:v>2207</c:v>
                </c:pt>
                <c:pt idx="6">
                  <c:v>2155</c:v>
                </c:pt>
                <c:pt idx="7">
                  <c:v>2239</c:v>
                </c:pt>
                <c:pt idx="8">
                  <c:v>2173</c:v>
                </c:pt>
                <c:pt idx="9">
                  <c:v>2101</c:v>
                </c:pt>
                <c:pt idx="10">
                  <c:v>1287</c:v>
                </c:pt>
                <c:pt idx="11">
                  <c:v>1079</c:v>
                </c:pt>
                <c:pt idx="12">
                  <c:v>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AC-4D66-8AD6-570299977DA2}"/>
            </c:ext>
          </c:extLst>
        </c:ser>
        <c:ser>
          <c:idx val="11"/>
          <c:order val="11"/>
          <c:tx>
            <c:strRef>
              <c:f>Summary!$M$2</c:f>
              <c:strCache>
                <c:ptCount val="1"/>
                <c:pt idx="0">
                  <c:v>99-2000</c:v>
                </c:pt>
              </c:strCache>
            </c:strRef>
          </c:tx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Summary!$M$3:$M$15</c:f>
              <c:numCache>
                <c:formatCode>#,##0</c:formatCode>
                <c:ptCount val="13"/>
                <c:pt idx="0">
                  <c:v>2688</c:v>
                </c:pt>
                <c:pt idx="1">
                  <c:v>2842</c:v>
                </c:pt>
                <c:pt idx="2">
                  <c:v>2604</c:v>
                </c:pt>
                <c:pt idx="3">
                  <c:v>2349</c:v>
                </c:pt>
                <c:pt idx="4">
                  <c:v>2203</c:v>
                </c:pt>
                <c:pt idx="5">
                  <c:v>2067</c:v>
                </c:pt>
                <c:pt idx="6">
                  <c:v>2130</c:v>
                </c:pt>
                <c:pt idx="7">
                  <c:v>2382</c:v>
                </c:pt>
                <c:pt idx="8">
                  <c:v>2126</c:v>
                </c:pt>
                <c:pt idx="9">
                  <c:v>1917</c:v>
                </c:pt>
                <c:pt idx="10">
                  <c:v>1418</c:v>
                </c:pt>
                <c:pt idx="11">
                  <c:v>1116</c:v>
                </c:pt>
                <c:pt idx="12">
                  <c:v>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AC-4D66-8AD6-570299977DA2}"/>
            </c:ext>
          </c:extLst>
        </c:ser>
        <c:ser>
          <c:idx val="12"/>
          <c:order val="12"/>
          <c:tx>
            <c:strRef>
              <c:f>Summary!$N$2</c:f>
              <c:strCache>
                <c:ptCount val="1"/>
                <c:pt idx="0">
                  <c:v>2000-01</c:v>
                </c:pt>
              </c:strCache>
            </c:strRef>
          </c:tx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Summary!$N$3:$N$15</c:f>
              <c:numCache>
                <c:formatCode>#,##0</c:formatCode>
                <c:ptCount val="13"/>
                <c:pt idx="0">
                  <c:v>2952</c:v>
                </c:pt>
                <c:pt idx="1">
                  <c:v>2832</c:v>
                </c:pt>
                <c:pt idx="2">
                  <c:v>2528</c:v>
                </c:pt>
                <c:pt idx="3">
                  <c:v>2414</c:v>
                </c:pt>
                <c:pt idx="4">
                  <c:v>2155</c:v>
                </c:pt>
                <c:pt idx="5">
                  <c:v>2068</c:v>
                </c:pt>
                <c:pt idx="6">
                  <c:v>1970</c:v>
                </c:pt>
                <c:pt idx="7">
                  <c:v>2402</c:v>
                </c:pt>
                <c:pt idx="8">
                  <c:v>2202</c:v>
                </c:pt>
                <c:pt idx="9">
                  <c:v>1866</c:v>
                </c:pt>
                <c:pt idx="10">
                  <c:v>1357</c:v>
                </c:pt>
                <c:pt idx="11">
                  <c:v>1262</c:v>
                </c:pt>
                <c:pt idx="12">
                  <c:v>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9AC-4D66-8AD6-570299977DA2}"/>
            </c:ext>
          </c:extLst>
        </c:ser>
        <c:ser>
          <c:idx val="13"/>
          <c:order val="13"/>
          <c:tx>
            <c:strRef>
              <c:f>Summary!$O$2</c:f>
              <c:strCache>
                <c:ptCount val="1"/>
                <c:pt idx="0">
                  <c:v>2001-02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Summary!$O$3:$O$15</c:f>
              <c:numCache>
                <c:formatCode>#,##0</c:formatCode>
                <c:ptCount val="13"/>
                <c:pt idx="0">
                  <c:v>2982</c:v>
                </c:pt>
                <c:pt idx="1">
                  <c:v>3167</c:v>
                </c:pt>
                <c:pt idx="2">
                  <c:v>2670</c:v>
                </c:pt>
                <c:pt idx="3">
                  <c:v>2437</c:v>
                </c:pt>
                <c:pt idx="4">
                  <c:v>2342</c:v>
                </c:pt>
                <c:pt idx="5">
                  <c:v>2096</c:v>
                </c:pt>
                <c:pt idx="6">
                  <c:v>2054</c:v>
                </c:pt>
                <c:pt idx="7">
                  <c:v>2478</c:v>
                </c:pt>
                <c:pt idx="8">
                  <c:v>2265</c:v>
                </c:pt>
                <c:pt idx="9">
                  <c:v>1991</c:v>
                </c:pt>
                <c:pt idx="10">
                  <c:v>1326</c:v>
                </c:pt>
                <c:pt idx="11">
                  <c:v>1190</c:v>
                </c:pt>
                <c:pt idx="12">
                  <c:v>1077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9AC-4D66-8AD6-570299977DA2}"/>
            </c:ext>
          </c:extLst>
        </c:ser>
        <c:ser>
          <c:idx val="14"/>
          <c:order val="14"/>
          <c:tx>
            <c:strRef>
              <c:f>Summary!$P$2</c:f>
              <c:strCache>
                <c:ptCount val="1"/>
                <c:pt idx="0">
                  <c:v>2002-03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Summary!$P$3:$P$15</c:f>
              <c:numCache>
                <c:formatCode>#,##0</c:formatCode>
                <c:ptCount val="13"/>
                <c:pt idx="0">
                  <c:v>2932</c:v>
                </c:pt>
                <c:pt idx="1">
                  <c:v>3055</c:v>
                </c:pt>
                <c:pt idx="2">
                  <c:v>2907</c:v>
                </c:pt>
                <c:pt idx="3">
                  <c:v>2479</c:v>
                </c:pt>
                <c:pt idx="4">
                  <c:v>2258</c:v>
                </c:pt>
                <c:pt idx="5">
                  <c:v>2212</c:v>
                </c:pt>
                <c:pt idx="6">
                  <c:v>2016</c:v>
                </c:pt>
                <c:pt idx="7">
                  <c:v>2512</c:v>
                </c:pt>
                <c:pt idx="8">
                  <c:v>2347</c:v>
                </c:pt>
                <c:pt idx="9">
                  <c:v>2066</c:v>
                </c:pt>
                <c:pt idx="10">
                  <c:v>1398</c:v>
                </c:pt>
                <c:pt idx="11">
                  <c:v>1143</c:v>
                </c:pt>
                <c:pt idx="12">
                  <c:v>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9AC-4D66-8AD6-570299977DA2}"/>
            </c:ext>
          </c:extLst>
        </c:ser>
        <c:ser>
          <c:idx val="15"/>
          <c:order val="15"/>
          <c:tx>
            <c:strRef>
              <c:f>Summary!$Q$2</c:f>
              <c:strCache>
                <c:ptCount val="1"/>
                <c:pt idx="0">
                  <c:v>2003-04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Summary!$Q$3:$Q$15</c:f>
              <c:numCache>
                <c:formatCode>#,##0</c:formatCode>
                <c:ptCount val="13"/>
                <c:pt idx="0">
                  <c:v>3053</c:v>
                </c:pt>
                <c:pt idx="1">
                  <c:v>3061</c:v>
                </c:pt>
                <c:pt idx="2">
                  <c:v>2805</c:v>
                </c:pt>
                <c:pt idx="3">
                  <c:v>2720</c:v>
                </c:pt>
                <c:pt idx="4">
                  <c:v>2301</c:v>
                </c:pt>
                <c:pt idx="5">
                  <c:v>2123</c:v>
                </c:pt>
                <c:pt idx="6">
                  <c:v>2183</c:v>
                </c:pt>
                <c:pt idx="7">
                  <c:v>2462</c:v>
                </c:pt>
                <c:pt idx="8">
                  <c:v>2351</c:v>
                </c:pt>
                <c:pt idx="9">
                  <c:v>2162</c:v>
                </c:pt>
                <c:pt idx="10">
                  <c:v>1472</c:v>
                </c:pt>
                <c:pt idx="11">
                  <c:v>1241</c:v>
                </c:pt>
                <c:pt idx="12">
                  <c:v>1015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9AC-4D66-8AD6-570299977DA2}"/>
            </c:ext>
          </c:extLst>
        </c:ser>
        <c:ser>
          <c:idx val="16"/>
          <c:order val="16"/>
          <c:tx>
            <c:strRef>
              <c:f>Summary!$R$2</c:f>
              <c:strCache>
                <c:ptCount val="1"/>
                <c:pt idx="0">
                  <c:v>2004-05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Summary!$R$3:$R$15</c:f>
              <c:numCache>
                <c:formatCode>#,##0</c:formatCode>
                <c:ptCount val="13"/>
                <c:pt idx="0">
                  <c:v>3513</c:v>
                </c:pt>
                <c:pt idx="1">
                  <c:v>3281</c:v>
                </c:pt>
                <c:pt idx="2">
                  <c:v>2867</c:v>
                </c:pt>
                <c:pt idx="3">
                  <c:v>2657</c:v>
                </c:pt>
                <c:pt idx="4">
                  <c:v>2543</c:v>
                </c:pt>
                <c:pt idx="5">
                  <c:v>2158</c:v>
                </c:pt>
                <c:pt idx="6">
                  <c:v>2075</c:v>
                </c:pt>
                <c:pt idx="7">
                  <c:v>2826</c:v>
                </c:pt>
                <c:pt idx="8">
                  <c:v>2339</c:v>
                </c:pt>
                <c:pt idx="9">
                  <c:v>2117</c:v>
                </c:pt>
                <c:pt idx="10">
                  <c:v>1544</c:v>
                </c:pt>
                <c:pt idx="11">
                  <c:v>1358</c:v>
                </c:pt>
                <c:pt idx="12">
                  <c:v>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9AC-4D66-8AD6-570299977DA2}"/>
            </c:ext>
          </c:extLst>
        </c:ser>
        <c:ser>
          <c:idx val="17"/>
          <c:order val="17"/>
          <c:tx>
            <c:strRef>
              <c:f>Summary!$S$2</c:f>
              <c:strCache>
                <c:ptCount val="1"/>
                <c:pt idx="0">
                  <c:v>2005-06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Summary!$S$3:$S$15</c:f>
              <c:numCache>
                <c:formatCode>#,##0</c:formatCode>
                <c:ptCount val="13"/>
                <c:pt idx="0">
                  <c:v>3481</c:v>
                </c:pt>
                <c:pt idx="1">
                  <c:v>3615</c:v>
                </c:pt>
                <c:pt idx="2">
                  <c:v>3060</c:v>
                </c:pt>
                <c:pt idx="3">
                  <c:v>2681</c:v>
                </c:pt>
                <c:pt idx="4">
                  <c:v>2469</c:v>
                </c:pt>
                <c:pt idx="5">
                  <c:v>2438</c:v>
                </c:pt>
                <c:pt idx="6">
                  <c:v>2101</c:v>
                </c:pt>
                <c:pt idx="7">
                  <c:v>2644</c:v>
                </c:pt>
                <c:pt idx="8">
                  <c:v>2603</c:v>
                </c:pt>
                <c:pt idx="9">
                  <c:v>2154</c:v>
                </c:pt>
                <c:pt idx="10">
                  <c:v>1662</c:v>
                </c:pt>
                <c:pt idx="11">
                  <c:v>1389</c:v>
                </c:pt>
                <c:pt idx="12">
                  <c:v>1219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9AC-4D66-8AD6-570299977DA2}"/>
            </c:ext>
          </c:extLst>
        </c:ser>
        <c:ser>
          <c:idx val="18"/>
          <c:order val="18"/>
          <c:tx>
            <c:strRef>
              <c:f>Summary!$T$2</c:f>
              <c:strCache>
                <c:ptCount val="1"/>
                <c:pt idx="0">
                  <c:v>2006-07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Summary!$T$3:$T$15</c:f>
              <c:numCache>
                <c:formatCode>#,##0</c:formatCode>
                <c:ptCount val="13"/>
                <c:pt idx="0">
                  <c:v>3492</c:v>
                </c:pt>
                <c:pt idx="1">
                  <c:v>3603</c:v>
                </c:pt>
                <c:pt idx="2">
                  <c:v>3406</c:v>
                </c:pt>
                <c:pt idx="3">
                  <c:v>2938</c:v>
                </c:pt>
                <c:pt idx="4">
                  <c:v>2520</c:v>
                </c:pt>
                <c:pt idx="5">
                  <c:v>2340</c:v>
                </c:pt>
                <c:pt idx="6">
                  <c:v>2332</c:v>
                </c:pt>
                <c:pt idx="7">
                  <c:v>2588</c:v>
                </c:pt>
                <c:pt idx="8">
                  <c:v>2478</c:v>
                </c:pt>
                <c:pt idx="9">
                  <c:v>2389</c:v>
                </c:pt>
                <c:pt idx="10">
                  <c:v>1701</c:v>
                </c:pt>
                <c:pt idx="11">
                  <c:v>1474</c:v>
                </c:pt>
                <c:pt idx="12">
                  <c:v>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9AC-4D66-8AD6-570299977DA2}"/>
            </c:ext>
          </c:extLst>
        </c:ser>
        <c:ser>
          <c:idx val="19"/>
          <c:order val="19"/>
          <c:tx>
            <c:strRef>
              <c:f>Summary!$U$2</c:f>
              <c:strCache>
                <c:ptCount val="1"/>
                <c:pt idx="0">
                  <c:v>2007-08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Summary!$U$3:$U$15</c:f>
              <c:numCache>
                <c:formatCode>#,##0</c:formatCode>
                <c:ptCount val="13"/>
                <c:pt idx="0">
                  <c:v>3679</c:v>
                </c:pt>
                <c:pt idx="1">
                  <c:v>3561</c:v>
                </c:pt>
                <c:pt idx="2">
                  <c:v>3309</c:v>
                </c:pt>
                <c:pt idx="3">
                  <c:v>3204</c:v>
                </c:pt>
                <c:pt idx="4">
                  <c:v>2721</c:v>
                </c:pt>
                <c:pt idx="5">
                  <c:v>2391</c:v>
                </c:pt>
                <c:pt idx="6">
                  <c:v>2273</c:v>
                </c:pt>
                <c:pt idx="7">
                  <c:v>2881</c:v>
                </c:pt>
                <c:pt idx="8">
                  <c:v>2436</c:v>
                </c:pt>
                <c:pt idx="9">
                  <c:v>2288</c:v>
                </c:pt>
                <c:pt idx="10">
                  <c:v>1837</c:v>
                </c:pt>
                <c:pt idx="11">
                  <c:v>1517</c:v>
                </c:pt>
                <c:pt idx="12">
                  <c:v>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9AC-4D66-8AD6-570299977DA2}"/>
            </c:ext>
          </c:extLst>
        </c:ser>
        <c:ser>
          <c:idx val="20"/>
          <c:order val="20"/>
          <c:tx>
            <c:strRef>
              <c:f>Summary!$V$2</c:f>
              <c:strCache>
                <c:ptCount val="1"/>
                <c:pt idx="0">
                  <c:v>2008-09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Summary!$V$3:$V$15</c:f>
              <c:numCache>
                <c:formatCode>#,##0</c:formatCode>
                <c:ptCount val="13"/>
                <c:pt idx="0">
                  <c:v>3863</c:v>
                </c:pt>
                <c:pt idx="1">
                  <c:v>3782</c:v>
                </c:pt>
                <c:pt idx="2">
                  <c:v>3294</c:v>
                </c:pt>
                <c:pt idx="3">
                  <c:v>3122</c:v>
                </c:pt>
                <c:pt idx="4">
                  <c:v>2934</c:v>
                </c:pt>
                <c:pt idx="5">
                  <c:v>2594</c:v>
                </c:pt>
                <c:pt idx="6">
                  <c:v>2241</c:v>
                </c:pt>
                <c:pt idx="7">
                  <c:v>2677</c:v>
                </c:pt>
                <c:pt idx="8">
                  <c:v>2684</c:v>
                </c:pt>
                <c:pt idx="9">
                  <c:v>2241</c:v>
                </c:pt>
                <c:pt idx="10">
                  <c:v>1799</c:v>
                </c:pt>
                <c:pt idx="11">
                  <c:v>1617</c:v>
                </c:pt>
                <c:pt idx="12">
                  <c:v>1352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9AC-4D66-8AD6-570299977DA2}"/>
            </c:ext>
          </c:extLst>
        </c:ser>
        <c:ser>
          <c:idx val="21"/>
          <c:order val="21"/>
          <c:tx>
            <c:strRef>
              <c:f>Summary!$W$2</c:f>
              <c:strCache>
                <c:ptCount val="1"/>
                <c:pt idx="0">
                  <c:v>2009-10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Summary!$W$3:$W$15</c:f>
              <c:numCache>
                <c:formatCode>#,##0</c:formatCode>
                <c:ptCount val="13"/>
                <c:pt idx="0">
                  <c:v>3839</c:v>
                </c:pt>
                <c:pt idx="1">
                  <c:v>3990</c:v>
                </c:pt>
                <c:pt idx="2">
                  <c:v>3493</c:v>
                </c:pt>
                <c:pt idx="3">
                  <c:v>3081</c:v>
                </c:pt>
                <c:pt idx="4">
                  <c:v>2914</c:v>
                </c:pt>
                <c:pt idx="5">
                  <c:v>2764</c:v>
                </c:pt>
                <c:pt idx="6">
                  <c:v>2524</c:v>
                </c:pt>
                <c:pt idx="7">
                  <c:v>2677</c:v>
                </c:pt>
                <c:pt idx="8">
                  <c:v>2533</c:v>
                </c:pt>
                <c:pt idx="9">
                  <c:v>2363</c:v>
                </c:pt>
                <c:pt idx="10">
                  <c:v>1741</c:v>
                </c:pt>
                <c:pt idx="11">
                  <c:v>1550</c:v>
                </c:pt>
                <c:pt idx="12">
                  <c:v>1416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9AC-4D66-8AD6-570299977DA2}"/>
            </c:ext>
          </c:extLst>
        </c:ser>
        <c:ser>
          <c:idx val="22"/>
          <c:order val="22"/>
          <c:tx>
            <c:strRef>
              <c:f>Summary!$X$2</c:f>
              <c:strCache>
                <c:ptCount val="1"/>
                <c:pt idx="0">
                  <c:v>2010-11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Summary!$X$3:$X$15</c:f>
              <c:numCache>
                <c:formatCode>_(* #,##0_);_(* \(#,##0\);_(* "-"??_);_(@_)</c:formatCode>
                <c:ptCount val="13"/>
                <c:pt idx="0">
                  <c:v>3891</c:v>
                </c:pt>
                <c:pt idx="1">
                  <c:v>3868</c:v>
                </c:pt>
                <c:pt idx="2">
                  <c:v>3683</c:v>
                </c:pt>
                <c:pt idx="3">
                  <c:v>3238</c:v>
                </c:pt>
                <c:pt idx="4">
                  <c:v>2845</c:v>
                </c:pt>
                <c:pt idx="5">
                  <c:v>2731</c:v>
                </c:pt>
                <c:pt idx="6">
                  <c:v>2667</c:v>
                </c:pt>
                <c:pt idx="7">
                  <c:v>2880</c:v>
                </c:pt>
                <c:pt idx="8">
                  <c:v>2500</c:v>
                </c:pt>
                <c:pt idx="9">
                  <c:v>2327</c:v>
                </c:pt>
                <c:pt idx="10">
                  <c:v>1801</c:v>
                </c:pt>
                <c:pt idx="11">
                  <c:v>1538</c:v>
                </c:pt>
                <c:pt idx="12">
                  <c:v>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9AC-4D66-8AD6-570299977DA2}"/>
            </c:ext>
          </c:extLst>
        </c:ser>
        <c:ser>
          <c:idx val="23"/>
          <c:order val="23"/>
          <c:tx>
            <c:strRef>
              <c:f>Summary!$Y$2</c:f>
              <c:strCache>
                <c:ptCount val="1"/>
                <c:pt idx="0">
                  <c:v>2011-12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Summary!$Y$3:$Y$15</c:f>
              <c:numCache>
                <c:formatCode>_(* #,##0_);_(* \(#,##0\);_(* "-"??_);_(@_)</c:formatCode>
                <c:ptCount val="13"/>
                <c:pt idx="0">
                  <c:v>4268</c:v>
                </c:pt>
                <c:pt idx="1">
                  <c:v>4111</c:v>
                </c:pt>
                <c:pt idx="2">
                  <c:v>3629</c:v>
                </c:pt>
                <c:pt idx="3">
                  <c:v>3446</c:v>
                </c:pt>
                <c:pt idx="4">
                  <c:v>3034</c:v>
                </c:pt>
                <c:pt idx="5">
                  <c:v>2725</c:v>
                </c:pt>
                <c:pt idx="6">
                  <c:v>2625</c:v>
                </c:pt>
                <c:pt idx="7">
                  <c:v>3005</c:v>
                </c:pt>
                <c:pt idx="8">
                  <c:v>2705</c:v>
                </c:pt>
                <c:pt idx="9">
                  <c:v>2338</c:v>
                </c:pt>
                <c:pt idx="10">
                  <c:v>1830</c:v>
                </c:pt>
                <c:pt idx="11">
                  <c:v>1637</c:v>
                </c:pt>
                <c:pt idx="12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9AC-4D66-8AD6-570299977DA2}"/>
            </c:ext>
          </c:extLst>
        </c:ser>
        <c:ser>
          <c:idx val="24"/>
          <c:order val="24"/>
          <c:tx>
            <c:strRef>
              <c:f>Summary!$Z$2</c:f>
              <c:strCache>
                <c:ptCount val="1"/>
                <c:pt idx="0">
                  <c:v>2012-13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Summary!$Z$3:$Z$15</c:f>
              <c:numCache>
                <c:formatCode>#,##0</c:formatCode>
                <c:ptCount val="13"/>
                <c:pt idx="0">
                  <c:v>4564</c:v>
                </c:pt>
                <c:pt idx="1">
                  <c:v>4412</c:v>
                </c:pt>
                <c:pt idx="2">
                  <c:v>3844</c:v>
                </c:pt>
                <c:pt idx="3">
                  <c:v>3433</c:v>
                </c:pt>
                <c:pt idx="4">
                  <c:v>3259</c:v>
                </c:pt>
                <c:pt idx="5">
                  <c:v>2901</c:v>
                </c:pt>
                <c:pt idx="6">
                  <c:v>2624</c:v>
                </c:pt>
                <c:pt idx="7">
                  <c:v>2978</c:v>
                </c:pt>
                <c:pt idx="8">
                  <c:v>2849</c:v>
                </c:pt>
                <c:pt idx="9">
                  <c:v>2449</c:v>
                </c:pt>
                <c:pt idx="10">
                  <c:v>1857</c:v>
                </c:pt>
                <c:pt idx="11">
                  <c:v>1589</c:v>
                </c:pt>
                <c:pt idx="12">
                  <c:v>1486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9AC-4D66-8AD6-570299977DA2}"/>
            </c:ext>
          </c:extLst>
        </c:ser>
        <c:ser>
          <c:idx val="25"/>
          <c:order val="25"/>
          <c:tx>
            <c:strRef>
              <c:f>Summary!$AA$2</c:f>
              <c:strCache>
                <c:ptCount val="1"/>
                <c:pt idx="0">
                  <c:v>2013-14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Summary!$AA$3:$AA$15</c:f>
              <c:numCache>
                <c:formatCode>_(* #,##0_);_(* \(#,##0\);_(* "-"??_);_(@_)</c:formatCode>
                <c:ptCount val="13"/>
                <c:pt idx="0">
                  <c:v>4870</c:v>
                </c:pt>
                <c:pt idx="1">
                  <c:v>4807</c:v>
                </c:pt>
                <c:pt idx="2">
                  <c:v>4188</c:v>
                </c:pt>
                <c:pt idx="3">
                  <c:v>3678</c:v>
                </c:pt>
                <c:pt idx="4">
                  <c:v>3312</c:v>
                </c:pt>
                <c:pt idx="5">
                  <c:v>3122</c:v>
                </c:pt>
                <c:pt idx="6">
                  <c:v>2769</c:v>
                </c:pt>
                <c:pt idx="7">
                  <c:v>3019</c:v>
                </c:pt>
                <c:pt idx="8">
                  <c:v>2881</c:v>
                </c:pt>
                <c:pt idx="9">
                  <c:v>2642</c:v>
                </c:pt>
                <c:pt idx="10">
                  <c:v>2021</c:v>
                </c:pt>
                <c:pt idx="11">
                  <c:v>1674</c:v>
                </c:pt>
                <c:pt idx="12">
                  <c:v>1493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9AC-4D66-8AD6-570299977DA2}"/>
            </c:ext>
          </c:extLst>
        </c:ser>
        <c:ser>
          <c:idx val="26"/>
          <c:order val="26"/>
          <c:tx>
            <c:strRef>
              <c:f>Summary!$AB$2</c:f>
              <c:strCache>
                <c:ptCount val="1"/>
                <c:pt idx="0">
                  <c:v>2014-15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Summary!$AB$3:$AB$15</c:f>
              <c:numCache>
                <c:formatCode>_(* #,##0_);_(* \(#,##0\);_(* "-"??_);_(@_)</c:formatCode>
                <c:ptCount val="13"/>
                <c:pt idx="0">
                  <c:v>4908</c:v>
                </c:pt>
                <c:pt idx="1">
                  <c:v>5125</c:v>
                </c:pt>
                <c:pt idx="2">
                  <c:v>4570</c:v>
                </c:pt>
                <c:pt idx="3">
                  <c:v>3967</c:v>
                </c:pt>
                <c:pt idx="4">
                  <c:v>3485</c:v>
                </c:pt>
                <c:pt idx="5">
                  <c:v>3123</c:v>
                </c:pt>
                <c:pt idx="6">
                  <c:v>3059</c:v>
                </c:pt>
                <c:pt idx="7">
                  <c:v>3156</c:v>
                </c:pt>
                <c:pt idx="8">
                  <c:v>2891</c:v>
                </c:pt>
                <c:pt idx="9">
                  <c:v>2604</c:v>
                </c:pt>
                <c:pt idx="10">
                  <c:v>2139</c:v>
                </c:pt>
                <c:pt idx="11">
                  <c:v>1728</c:v>
                </c:pt>
                <c:pt idx="12">
                  <c:v>1530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9AC-4D66-8AD6-570299977DA2}"/>
            </c:ext>
          </c:extLst>
        </c:ser>
        <c:ser>
          <c:idx val="27"/>
          <c:order val="27"/>
          <c:tx>
            <c:strRef>
              <c:f>Summary!$AC$2</c:f>
              <c:strCache>
                <c:ptCount val="1"/>
                <c:pt idx="0">
                  <c:v>2015-16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Summary!$AC$3:$AC$15</c:f>
              <c:numCache>
                <c:formatCode>_-* #,##0_-;\-* #,##0_-;_-* "-"??_-;_-@_-</c:formatCode>
                <c:ptCount val="13"/>
                <c:pt idx="0">
                  <c:v>4756</c:v>
                </c:pt>
                <c:pt idx="1">
                  <c:v>5116</c:v>
                </c:pt>
                <c:pt idx="2">
                  <c:v>4762</c:v>
                </c:pt>
                <c:pt idx="3">
                  <c:v>4309</c:v>
                </c:pt>
                <c:pt idx="4">
                  <c:v>3762</c:v>
                </c:pt>
                <c:pt idx="5">
                  <c:v>3335</c:v>
                </c:pt>
                <c:pt idx="6">
                  <c:v>3009</c:v>
                </c:pt>
                <c:pt idx="7">
                  <c:v>3326</c:v>
                </c:pt>
                <c:pt idx="8">
                  <c:v>2999</c:v>
                </c:pt>
                <c:pt idx="9">
                  <c:v>2658</c:v>
                </c:pt>
                <c:pt idx="10">
                  <c:v>2055</c:v>
                </c:pt>
                <c:pt idx="11">
                  <c:v>1889</c:v>
                </c:pt>
                <c:pt idx="12">
                  <c:v>1577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9AC-4D66-8AD6-570299977DA2}"/>
            </c:ext>
          </c:extLst>
        </c:ser>
        <c:ser>
          <c:idx val="28"/>
          <c:order val="28"/>
          <c:tx>
            <c:strRef>
              <c:f>Summary!$AD$2</c:f>
              <c:strCache>
                <c:ptCount val="1"/>
                <c:pt idx="0">
                  <c:v>2016-17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Summary!$AD$3:$AD$15</c:f>
              <c:numCache>
                <c:formatCode>_(* #,##0_);_(* \(#,##0\);_(* "-"??_);_(@_)</c:formatCode>
                <c:ptCount val="13"/>
                <c:pt idx="0" formatCode="_-* #,##0_-;\-* #,##0_-;_-* &quot;-&quot;??_-;_-@_-">
                  <c:v>4696</c:v>
                </c:pt>
                <c:pt idx="1">
                  <c:v>5062</c:v>
                </c:pt>
                <c:pt idx="2">
                  <c:v>4724</c:v>
                </c:pt>
                <c:pt idx="3">
                  <c:v>4494</c:v>
                </c:pt>
                <c:pt idx="4" formatCode="_-* #,##0_-;\-* #,##0_-;_-* &quot;-&quot;??_-;_-@_-">
                  <c:v>4030</c:v>
                </c:pt>
                <c:pt idx="5">
                  <c:v>3511</c:v>
                </c:pt>
                <c:pt idx="6">
                  <c:v>3223</c:v>
                </c:pt>
                <c:pt idx="7">
                  <c:v>3239</c:v>
                </c:pt>
                <c:pt idx="8" formatCode="_-* #,##0_-;\-* #,##0_-;_-* &quot;-&quot;??_-;_-@_-">
                  <c:v>3125</c:v>
                </c:pt>
                <c:pt idx="9">
                  <c:v>2763</c:v>
                </c:pt>
                <c:pt idx="10">
                  <c:v>2134</c:v>
                </c:pt>
                <c:pt idx="11">
                  <c:v>1800</c:v>
                </c:pt>
                <c:pt idx="12" formatCode="_-* #,##0_-;\-* #,##0_-;_-* &quot;-&quot;??_-;_-@_-">
                  <c:v>1739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9AC-4D66-8AD6-570299977DA2}"/>
            </c:ext>
          </c:extLst>
        </c:ser>
        <c:ser>
          <c:idx val="29"/>
          <c:order val="29"/>
          <c:tx>
            <c:strRef>
              <c:f>Summary!$AE$2</c:f>
              <c:strCache>
                <c:ptCount val="1"/>
                <c:pt idx="0">
                  <c:v> 2017-18 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Summary!$A$3:$A$15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Summary!$AE$3:$AE$15</c:f>
              <c:numCache>
                <c:formatCode>_-* #,##0_-;\-* #,##0_-;_-* "-"??_-;_-@_-</c:formatCode>
                <c:ptCount val="13"/>
                <c:pt idx="0">
                  <c:v>4902</c:v>
                </c:pt>
                <c:pt idx="1">
                  <c:v>4903</c:v>
                </c:pt>
                <c:pt idx="2">
                  <c:v>4706</c:v>
                </c:pt>
                <c:pt idx="3">
                  <c:v>4422</c:v>
                </c:pt>
                <c:pt idx="4">
                  <c:v>4126</c:v>
                </c:pt>
                <c:pt idx="5">
                  <c:v>3801</c:v>
                </c:pt>
                <c:pt idx="6">
                  <c:v>3332</c:v>
                </c:pt>
                <c:pt idx="7">
                  <c:v>3454</c:v>
                </c:pt>
                <c:pt idx="8">
                  <c:v>3067</c:v>
                </c:pt>
                <c:pt idx="9">
                  <c:v>2904</c:v>
                </c:pt>
                <c:pt idx="10">
                  <c:v>2155</c:v>
                </c:pt>
                <c:pt idx="11">
                  <c:v>1855</c:v>
                </c:pt>
                <c:pt idx="12">
                  <c:v>1617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9AC-4D66-8AD6-570299977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168424"/>
        <c:axId val="437676032"/>
      </c:areaChart>
      <c:catAx>
        <c:axId val="437168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37676032"/>
        <c:crosses val="autoZero"/>
        <c:auto val="1"/>
        <c:lblAlgn val="ctr"/>
        <c:lblOffset val="100"/>
        <c:noMultiLvlLbl val="0"/>
      </c:catAx>
      <c:valAx>
        <c:axId val="4376760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371684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0712403266407693"/>
          <c:y val="1.8500346083689431E-2"/>
          <c:w val="8.0810256843768483E-2"/>
          <c:h val="0.96446709758327398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Summary!$B$19</c:f>
              <c:strCache>
                <c:ptCount val="1"/>
                <c:pt idx="0">
                  <c:v>88-89</c:v>
                </c:pt>
              </c:strCache>
            </c:strRef>
          </c:tx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Summary!$B$20:$B$32</c:f>
              <c:numCache>
                <c:formatCode>#,##0</c:formatCode>
                <c:ptCount val="13"/>
                <c:pt idx="0">
                  <c:v>208</c:v>
                </c:pt>
                <c:pt idx="1">
                  <c:v>228</c:v>
                </c:pt>
                <c:pt idx="2">
                  <c:v>184</c:v>
                </c:pt>
                <c:pt idx="3">
                  <c:v>188</c:v>
                </c:pt>
                <c:pt idx="4">
                  <c:v>187</c:v>
                </c:pt>
                <c:pt idx="5">
                  <c:v>169</c:v>
                </c:pt>
                <c:pt idx="6">
                  <c:v>171</c:v>
                </c:pt>
                <c:pt idx="7">
                  <c:v>150</c:v>
                </c:pt>
                <c:pt idx="8">
                  <c:v>153</c:v>
                </c:pt>
                <c:pt idx="9">
                  <c:v>125</c:v>
                </c:pt>
                <c:pt idx="10">
                  <c:v>121</c:v>
                </c:pt>
                <c:pt idx="11">
                  <c:v>82</c:v>
                </c:pt>
                <c:pt idx="12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5-43F7-BE48-8A222FE91CFF}"/>
            </c:ext>
          </c:extLst>
        </c:ser>
        <c:ser>
          <c:idx val="1"/>
          <c:order val="1"/>
          <c:tx>
            <c:strRef>
              <c:f>Summary!$C$19</c:f>
              <c:strCache>
                <c:ptCount val="1"/>
                <c:pt idx="0">
                  <c:v>89-90</c:v>
                </c:pt>
              </c:strCache>
            </c:strRef>
          </c:tx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Summary!$C$20:$C$32</c:f>
              <c:numCache>
                <c:formatCode>#,##0</c:formatCode>
                <c:ptCount val="13"/>
                <c:pt idx="0">
                  <c:v>274</c:v>
                </c:pt>
                <c:pt idx="1">
                  <c:v>266</c:v>
                </c:pt>
                <c:pt idx="2">
                  <c:v>253</c:v>
                </c:pt>
                <c:pt idx="3">
                  <c:v>205</c:v>
                </c:pt>
                <c:pt idx="4">
                  <c:v>212</c:v>
                </c:pt>
                <c:pt idx="5">
                  <c:v>213</c:v>
                </c:pt>
                <c:pt idx="6">
                  <c:v>202</c:v>
                </c:pt>
                <c:pt idx="7">
                  <c:v>184</c:v>
                </c:pt>
                <c:pt idx="8">
                  <c:v>175</c:v>
                </c:pt>
                <c:pt idx="9">
                  <c:v>153</c:v>
                </c:pt>
                <c:pt idx="10">
                  <c:v>102</c:v>
                </c:pt>
                <c:pt idx="11">
                  <c:v>78</c:v>
                </c:pt>
                <c:pt idx="1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E5-43F7-BE48-8A222FE91CFF}"/>
            </c:ext>
          </c:extLst>
        </c:ser>
        <c:ser>
          <c:idx val="2"/>
          <c:order val="2"/>
          <c:tx>
            <c:strRef>
              <c:f>Summary!$D$19</c:f>
              <c:strCache>
                <c:ptCount val="1"/>
                <c:pt idx="0">
                  <c:v>90-91</c:v>
                </c:pt>
              </c:strCache>
            </c:strRef>
          </c:tx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Summary!$D$20:$D$32</c:f>
              <c:numCache>
                <c:formatCode>#,##0</c:formatCode>
                <c:ptCount val="13"/>
                <c:pt idx="0">
                  <c:v>261</c:v>
                </c:pt>
                <c:pt idx="1">
                  <c:v>272</c:v>
                </c:pt>
                <c:pt idx="2">
                  <c:v>276</c:v>
                </c:pt>
                <c:pt idx="3">
                  <c:v>252</c:v>
                </c:pt>
                <c:pt idx="4">
                  <c:v>229</c:v>
                </c:pt>
                <c:pt idx="5">
                  <c:v>215</c:v>
                </c:pt>
                <c:pt idx="6">
                  <c:v>222</c:v>
                </c:pt>
                <c:pt idx="7">
                  <c:v>189</c:v>
                </c:pt>
                <c:pt idx="8">
                  <c:v>175</c:v>
                </c:pt>
                <c:pt idx="9">
                  <c:v>165</c:v>
                </c:pt>
                <c:pt idx="10">
                  <c:v>120</c:v>
                </c:pt>
                <c:pt idx="11">
                  <c:v>96</c:v>
                </c:pt>
                <c:pt idx="1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E5-43F7-BE48-8A222FE91CFF}"/>
            </c:ext>
          </c:extLst>
        </c:ser>
        <c:ser>
          <c:idx val="3"/>
          <c:order val="3"/>
          <c:tx>
            <c:strRef>
              <c:f>Summary!$E$19</c:f>
              <c:strCache>
                <c:ptCount val="1"/>
                <c:pt idx="0">
                  <c:v>91-92</c:v>
                </c:pt>
              </c:strCache>
            </c:strRef>
          </c:tx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Summary!$E$20:$E$32</c:f>
              <c:numCache>
                <c:formatCode>#,##0</c:formatCode>
                <c:ptCount val="13"/>
                <c:pt idx="0">
                  <c:v>228</c:v>
                </c:pt>
                <c:pt idx="1">
                  <c:v>257</c:v>
                </c:pt>
                <c:pt idx="2">
                  <c:v>253</c:v>
                </c:pt>
                <c:pt idx="3">
                  <c:v>271</c:v>
                </c:pt>
                <c:pt idx="4">
                  <c:v>233</c:v>
                </c:pt>
                <c:pt idx="5">
                  <c:v>216</c:v>
                </c:pt>
                <c:pt idx="6">
                  <c:v>198</c:v>
                </c:pt>
                <c:pt idx="7">
                  <c:v>210</c:v>
                </c:pt>
                <c:pt idx="8">
                  <c:v>178</c:v>
                </c:pt>
                <c:pt idx="9">
                  <c:v>166</c:v>
                </c:pt>
                <c:pt idx="10">
                  <c:v>138</c:v>
                </c:pt>
                <c:pt idx="11">
                  <c:v>113</c:v>
                </c:pt>
                <c:pt idx="12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E5-43F7-BE48-8A222FE91CFF}"/>
            </c:ext>
          </c:extLst>
        </c:ser>
        <c:ser>
          <c:idx val="4"/>
          <c:order val="4"/>
          <c:tx>
            <c:strRef>
              <c:f>Summary!$F$19</c:f>
              <c:strCache>
                <c:ptCount val="1"/>
                <c:pt idx="0">
                  <c:v>92-93</c:v>
                </c:pt>
              </c:strCache>
            </c:strRef>
          </c:tx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Summary!$F$20:$F$32</c:f>
              <c:numCache>
                <c:formatCode>#,##0</c:formatCode>
                <c:ptCount val="13"/>
                <c:pt idx="0">
                  <c:v>297</c:v>
                </c:pt>
                <c:pt idx="1">
                  <c:v>249</c:v>
                </c:pt>
                <c:pt idx="2">
                  <c:v>265</c:v>
                </c:pt>
                <c:pt idx="3">
                  <c:v>269</c:v>
                </c:pt>
                <c:pt idx="4">
                  <c:v>268</c:v>
                </c:pt>
                <c:pt idx="5">
                  <c:v>246</c:v>
                </c:pt>
                <c:pt idx="6">
                  <c:v>234</c:v>
                </c:pt>
                <c:pt idx="7">
                  <c:v>178</c:v>
                </c:pt>
                <c:pt idx="8">
                  <c:v>203</c:v>
                </c:pt>
                <c:pt idx="9">
                  <c:v>162</c:v>
                </c:pt>
                <c:pt idx="10">
                  <c:v>163</c:v>
                </c:pt>
                <c:pt idx="11">
                  <c:v>129</c:v>
                </c:pt>
                <c:pt idx="12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E5-43F7-BE48-8A222FE91CFF}"/>
            </c:ext>
          </c:extLst>
        </c:ser>
        <c:ser>
          <c:idx val="5"/>
          <c:order val="5"/>
          <c:tx>
            <c:strRef>
              <c:f>Summary!$G$19</c:f>
              <c:strCache>
                <c:ptCount val="1"/>
                <c:pt idx="0">
                  <c:v>93-94</c:v>
                </c:pt>
              </c:strCache>
            </c:strRef>
          </c:tx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Summary!$G$20:$G$32</c:f>
              <c:numCache>
                <c:formatCode>#,##0</c:formatCode>
                <c:ptCount val="13"/>
                <c:pt idx="0">
                  <c:v>243</c:v>
                </c:pt>
                <c:pt idx="1">
                  <c:v>301</c:v>
                </c:pt>
                <c:pt idx="2">
                  <c:v>255</c:v>
                </c:pt>
                <c:pt idx="3">
                  <c:v>284</c:v>
                </c:pt>
                <c:pt idx="4">
                  <c:v>268</c:v>
                </c:pt>
                <c:pt idx="5">
                  <c:v>264</c:v>
                </c:pt>
                <c:pt idx="6">
                  <c:v>240</c:v>
                </c:pt>
                <c:pt idx="7">
                  <c:v>211</c:v>
                </c:pt>
                <c:pt idx="8">
                  <c:v>184</c:v>
                </c:pt>
                <c:pt idx="9">
                  <c:v>194</c:v>
                </c:pt>
                <c:pt idx="10">
                  <c:v>153</c:v>
                </c:pt>
                <c:pt idx="11">
                  <c:v>138</c:v>
                </c:pt>
                <c:pt idx="12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E5-43F7-BE48-8A222FE91CFF}"/>
            </c:ext>
          </c:extLst>
        </c:ser>
        <c:ser>
          <c:idx val="6"/>
          <c:order val="6"/>
          <c:tx>
            <c:strRef>
              <c:f>Summary!$H$19</c:f>
              <c:strCache>
                <c:ptCount val="1"/>
                <c:pt idx="0">
                  <c:v>94-95</c:v>
                </c:pt>
              </c:strCache>
            </c:strRef>
          </c:tx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Summary!$H$20:$H$32</c:f>
              <c:numCache>
                <c:formatCode>#,##0</c:formatCode>
                <c:ptCount val="13"/>
                <c:pt idx="0">
                  <c:v>267</c:v>
                </c:pt>
                <c:pt idx="1">
                  <c:v>265</c:v>
                </c:pt>
                <c:pt idx="2">
                  <c:v>285</c:v>
                </c:pt>
                <c:pt idx="3">
                  <c:v>250</c:v>
                </c:pt>
                <c:pt idx="4">
                  <c:v>273</c:v>
                </c:pt>
                <c:pt idx="5">
                  <c:v>250</c:v>
                </c:pt>
                <c:pt idx="6">
                  <c:v>235</c:v>
                </c:pt>
                <c:pt idx="7">
                  <c:v>202</c:v>
                </c:pt>
                <c:pt idx="8">
                  <c:v>192</c:v>
                </c:pt>
                <c:pt idx="9">
                  <c:v>165</c:v>
                </c:pt>
                <c:pt idx="10">
                  <c:v>150</c:v>
                </c:pt>
                <c:pt idx="11">
                  <c:v>119</c:v>
                </c:pt>
                <c:pt idx="12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E5-43F7-BE48-8A222FE91CFF}"/>
            </c:ext>
          </c:extLst>
        </c:ser>
        <c:ser>
          <c:idx val="7"/>
          <c:order val="7"/>
          <c:tx>
            <c:strRef>
              <c:f>Summary!$I$19</c:f>
              <c:strCache>
                <c:ptCount val="1"/>
                <c:pt idx="0">
                  <c:v>95-96</c:v>
                </c:pt>
              </c:strCache>
            </c:strRef>
          </c:tx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Summary!$I$20:$I$32</c:f>
              <c:numCache>
                <c:formatCode>#,##0</c:formatCode>
                <c:ptCount val="13"/>
                <c:pt idx="0">
                  <c:v>332</c:v>
                </c:pt>
                <c:pt idx="1">
                  <c:v>315</c:v>
                </c:pt>
                <c:pt idx="2">
                  <c:v>285</c:v>
                </c:pt>
                <c:pt idx="3">
                  <c:v>311</c:v>
                </c:pt>
                <c:pt idx="4">
                  <c:v>271</c:v>
                </c:pt>
                <c:pt idx="5">
                  <c:v>313</c:v>
                </c:pt>
                <c:pt idx="6">
                  <c:v>268</c:v>
                </c:pt>
                <c:pt idx="7">
                  <c:v>250</c:v>
                </c:pt>
                <c:pt idx="8">
                  <c:v>207</c:v>
                </c:pt>
                <c:pt idx="9">
                  <c:v>183</c:v>
                </c:pt>
                <c:pt idx="10">
                  <c:v>125</c:v>
                </c:pt>
                <c:pt idx="11">
                  <c:v>110</c:v>
                </c:pt>
                <c:pt idx="12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8E5-43F7-BE48-8A222FE91CFF}"/>
            </c:ext>
          </c:extLst>
        </c:ser>
        <c:ser>
          <c:idx val="8"/>
          <c:order val="8"/>
          <c:tx>
            <c:strRef>
              <c:f>Summary!$J$19</c:f>
              <c:strCache>
                <c:ptCount val="1"/>
                <c:pt idx="0">
                  <c:v>96-97</c:v>
                </c:pt>
              </c:strCache>
            </c:strRef>
          </c:tx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Summary!$J$20:$J$32</c:f>
              <c:numCache>
                <c:formatCode>#,##0</c:formatCode>
                <c:ptCount val="13"/>
                <c:pt idx="0">
                  <c:v>305</c:v>
                </c:pt>
                <c:pt idx="1">
                  <c:v>339</c:v>
                </c:pt>
                <c:pt idx="2">
                  <c:v>300</c:v>
                </c:pt>
                <c:pt idx="3">
                  <c:v>273</c:v>
                </c:pt>
                <c:pt idx="4">
                  <c:v>302</c:v>
                </c:pt>
                <c:pt idx="5">
                  <c:v>255</c:v>
                </c:pt>
                <c:pt idx="6">
                  <c:v>302</c:v>
                </c:pt>
                <c:pt idx="7">
                  <c:v>222</c:v>
                </c:pt>
                <c:pt idx="8">
                  <c:v>214</c:v>
                </c:pt>
                <c:pt idx="9">
                  <c:v>158</c:v>
                </c:pt>
                <c:pt idx="10">
                  <c:v>143</c:v>
                </c:pt>
                <c:pt idx="11">
                  <c:v>84</c:v>
                </c:pt>
                <c:pt idx="12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5-43F7-BE48-8A222FE91CFF}"/>
            </c:ext>
          </c:extLst>
        </c:ser>
        <c:ser>
          <c:idx val="9"/>
          <c:order val="9"/>
          <c:tx>
            <c:strRef>
              <c:f>Summary!$K$19</c:f>
              <c:strCache>
                <c:ptCount val="1"/>
                <c:pt idx="0">
                  <c:v>97-98</c:v>
                </c:pt>
              </c:strCache>
            </c:strRef>
          </c:tx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Summary!$K$20:$K$32</c:f>
              <c:numCache>
                <c:formatCode>#,##0</c:formatCode>
                <c:ptCount val="13"/>
                <c:pt idx="0">
                  <c:v>348</c:v>
                </c:pt>
                <c:pt idx="1">
                  <c:v>339</c:v>
                </c:pt>
                <c:pt idx="2">
                  <c:v>346</c:v>
                </c:pt>
                <c:pt idx="3">
                  <c:v>331</c:v>
                </c:pt>
                <c:pt idx="4">
                  <c:v>289</c:v>
                </c:pt>
                <c:pt idx="5">
                  <c:v>311</c:v>
                </c:pt>
                <c:pt idx="6">
                  <c:v>268</c:v>
                </c:pt>
                <c:pt idx="7">
                  <c:v>290</c:v>
                </c:pt>
                <c:pt idx="8">
                  <c:v>229</c:v>
                </c:pt>
                <c:pt idx="9">
                  <c:v>215</c:v>
                </c:pt>
                <c:pt idx="10">
                  <c:v>163</c:v>
                </c:pt>
                <c:pt idx="11">
                  <c:v>115</c:v>
                </c:pt>
                <c:pt idx="12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8E5-43F7-BE48-8A222FE91CFF}"/>
            </c:ext>
          </c:extLst>
        </c:ser>
        <c:ser>
          <c:idx val="10"/>
          <c:order val="10"/>
          <c:tx>
            <c:strRef>
              <c:f>Summary!$L$19</c:f>
              <c:strCache>
                <c:ptCount val="1"/>
                <c:pt idx="0">
                  <c:v>98-99</c:v>
                </c:pt>
              </c:strCache>
            </c:strRef>
          </c:tx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Summary!$L$20:$L$32</c:f>
              <c:numCache>
                <c:formatCode>#,##0</c:formatCode>
                <c:ptCount val="13"/>
                <c:pt idx="0">
                  <c:v>397</c:v>
                </c:pt>
                <c:pt idx="1">
                  <c:v>370</c:v>
                </c:pt>
                <c:pt idx="2">
                  <c:v>362</c:v>
                </c:pt>
                <c:pt idx="3">
                  <c:v>379</c:v>
                </c:pt>
                <c:pt idx="4">
                  <c:v>328</c:v>
                </c:pt>
                <c:pt idx="5">
                  <c:v>310</c:v>
                </c:pt>
                <c:pt idx="6">
                  <c:v>323</c:v>
                </c:pt>
                <c:pt idx="7">
                  <c:v>248</c:v>
                </c:pt>
                <c:pt idx="8">
                  <c:v>268</c:v>
                </c:pt>
                <c:pt idx="9">
                  <c:v>222</c:v>
                </c:pt>
                <c:pt idx="10">
                  <c:v>155</c:v>
                </c:pt>
                <c:pt idx="11">
                  <c:v>123</c:v>
                </c:pt>
                <c:pt idx="12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E5-43F7-BE48-8A222FE91CFF}"/>
            </c:ext>
          </c:extLst>
        </c:ser>
        <c:ser>
          <c:idx val="11"/>
          <c:order val="11"/>
          <c:tx>
            <c:strRef>
              <c:f>Summary!$M$19</c:f>
              <c:strCache>
                <c:ptCount val="1"/>
                <c:pt idx="0">
                  <c:v>99-2000</c:v>
                </c:pt>
              </c:strCache>
            </c:strRef>
          </c:tx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Summary!$M$20:$M$32</c:f>
              <c:numCache>
                <c:formatCode>#,##0</c:formatCode>
                <c:ptCount val="13"/>
                <c:pt idx="0">
                  <c:v>378</c:v>
                </c:pt>
                <c:pt idx="1">
                  <c:v>407</c:v>
                </c:pt>
                <c:pt idx="2">
                  <c:v>355</c:v>
                </c:pt>
                <c:pt idx="3">
                  <c:v>354</c:v>
                </c:pt>
                <c:pt idx="4">
                  <c:v>365</c:v>
                </c:pt>
                <c:pt idx="5">
                  <c:v>324</c:v>
                </c:pt>
                <c:pt idx="6">
                  <c:v>307</c:v>
                </c:pt>
                <c:pt idx="7">
                  <c:v>293</c:v>
                </c:pt>
                <c:pt idx="8">
                  <c:v>238</c:v>
                </c:pt>
                <c:pt idx="9">
                  <c:v>248</c:v>
                </c:pt>
                <c:pt idx="10">
                  <c:v>156</c:v>
                </c:pt>
                <c:pt idx="11">
                  <c:v>130</c:v>
                </c:pt>
                <c:pt idx="12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8E5-43F7-BE48-8A222FE91CFF}"/>
            </c:ext>
          </c:extLst>
        </c:ser>
        <c:ser>
          <c:idx val="12"/>
          <c:order val="12"/>
          <c:tx>
            <c:strRef>
              <c:f>Summary!$N$19</c:f>
              <c:strCache>
                <c:ptCount val="1"/>
                <c:pt idx="0">
                  <c:v>2000-01</c:v>
                </c:pt>
              </c:strCache>
            </c:strRef>
          </c:tx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Summary!$N$20:$N$32</c:f>
              <c:numCache>
                <c:formatCode>#,##0</c:formatCode>
                <c:ptCount val="13"/>
                <c:pt idx="0">
                  <c:v>405</c:v>
                </c:pt>
                <c:pt idx="1">
                  <c:v>373</c:v>
                </c:pt>
                <c:pt idx="2">
                  <c:v>394</c:v>
                </c:pt>
                <c:pt idx="3">
                  <c:v>354</c:v>
                </c:pt>
                <c:pt idx="4">
                  <c:v>348</c:v>
                </c:pt>
                <c:pt idx="5">
                  <c:v>353</c:v>
                </c:pt>
                <c:pt idx="6">
                  <c:v>314</c:v>
                </c:pt>
                <c:pt idx="7">
                  <c:v>287</c:v>
                </c:pt>
                <c:pt idx="8">
                  <c:v>275</c:v>
                </c:pt>
                <c:pt idx="9">
                  <c:v>198</c:v>
                </c:pt>
                <c:pt idx="10">
                  <c:v>147</c:v>
                </c:pt>
                <c:pt idx="11">
                  <c:v>138</c:v>
                </c:pt>
                <c:pt idx="12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8E5-43F7-BE48-8A222FE91CFF}"/>
            </c:ext>
          </c:extLst>
        </c:ser>
        <c:ser>
          <c:idx val="13"/>
          <c:order val="13"/>
          <c:tx>
            <c:strRef>
              <c:f>Summary!$O$19</c:f>
              <c:strCache>
                <c:ptCount val="1"/>
                <c:pt idx="0">
                  <c:v>2001-02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Summary!$O$20:$O$32</c:f>
              <c:numCache>
                <c:formatCode>#,##0</c:formatCode>
                <c:ptCount val="13"/>
                <c:pt idx="0">
                  <c:v>344</c:v>
                </c:pt>
                <c:pt idx="1">
                  <c:v>352</c:v>
                </c:pt>
                <c:pt idx="2">
                  <c:v>331</c:v>
                </c:pt>
                <c:pt idx="3">
                  <c:v>328</c:v>
                </c:pt>
                <c:pt idx="4">
                  <c:v>312</c:v>
                </c:pt>
                <c:pt idx="5">
                  <c:v>285</c:v>
                </c:pt>
                <c:pt idx="6">
                  <c:v>288</c:v>
                </c:pt>
                <c:pt idx="7">
                  <c:v>242</c:v>
                </c:pt>
                <c:pt idx="8">
                  <c:v>226</c:v>
                </c:pt>
                <c:pt idx="9">
                  <c:v>202</c:v>
                </c:pt>
                <c:pt idx="10">
                  <c:v>122</c:v>
                </c:pt>
                <c:pt idx="11">
                  <c:v>116</c:v>
                </c:pt>
                <c:pt idx="12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8E5-43F7-BE48-8A222FE91CFF}"/>
            </c:ext>
          </c:extLst>
        </c:ser>
        <c:ser>
          <c:idx val="14"/>
          <c:order val="14"/>
          <c:tx>
            <c:strRef>
              <c:f>Summary!$P$19</c:f>
              <c:strCache>
                <c:ptCount val="1"/>
                <c:pt idx="0">
                  <c:v>2002-03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Summary!$P$20:$P$32</c:f>
              <c:numCache>
                <c:formatCode>#,##0</c:formatCode>
                <c:ptCount val="13"/>
                <c:pt idx="0">
                  <c:v>353</c:v>
                </c:pt>
                <c:pt idx="1">
                  <c:v>347</c:v>
                </c:pt>
                <c:pt idx="2">
                  <c:v>352</c:v>
                </c:pt>
                <c:pt idx="3">
                  <c:v>336</c:v>
                </c:pt>
                <c:pt idx="4">
                  <c:v>338</c:v>
                </c:pt>
                <c:pt idx="5">
                  <c:v>321</c:v>
                </c:pt>
                <c:pt idx="6">
                  <c:v>284</c:v>
                </c:pt>
                <c:pt idx="7">
                  <c:v>276</c:v>
                </c:pt>
                <c:pt idx="8">
                  <c:v>238</c:v>
                </c:pt>
                <c:pt idx="9">
                  <c:v>207</c:v>
                </c:pt>
                <c:pt idx="10">
                  <c:v>166</c:v>
                </c:pt>
                <c:pt idx="11">
                  <c:v>112</c:v>
                </c:pt>
                <c:pt idx="12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8E5-43F7-BE48-8A222FE91CFF}"/>
            </c:ext>
          </c:extLst>
        </c:ser>
        <c:ser>
          <c:idx val="15"/>
          <c:order val="15"/>
          <c:tx>
            <c:strRef>
              <c:f>Summary!$Q$19</c:f>
              <c:strCache>
                <c:ptCount val="1"/>
                <c:pt idx="0">
                  <c:v>2003-04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Summary!$Q$20:$Q$32</c:f>
              <c:numCache>
                <c:formatCode>#,##0</c:formatCode>
                <c:ptCount val="13"/>
                <c:pt idx="0">
                  <c:v>428</c:v>
                </c:pt>
                <c:pt idx="1">
                  <c:v>337</c:v>
                </c:pt>
                <c:pt idx="2">
                  <c:v>375</c:v>
                </c:pt>
                <c:pt idx="3">
                  <c:v>362</c:v>
                </c:pt>
                <c:pt idx="4">
                  <c:v>338</c:v>
                </c:pt>
                <c:pt idx="5">
                  <c:v>340</c:v>
                </c:pt>
                <c:pt idx="6">
                  <c:v>298</c:v>
                </c:pt>
                <c:pt idx="7">
                  <c:v>263</c:v>
                </c:pt>
                <c:pt idx="8">
                  <c:v>249</c:v>
                </c:pt>
                <c:pt idx="9">
                  <c:v>206</c:v>
                </c:pt>
                <c:pt idx="10">
                  <c:v>154</c:v>
                </c:pt>
                <c:pt idx="11">
                  <c:v>134</c:v>
                </c:pt>
                <c:pt idx="12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8E5-43F7-BE48-8A222FE91CFF}"/>
            </c:ext>
          </c:extLst>
        </c:ser>
        <c:ser>
          <c:idx val="16"/>
          <c:order val="16"/>
          <c:tx>
            <c:strRef>
              <c:f>Summary!$R$19</c:f>
              <c:strCache>
                <c:ptCount val="1"/>
                <c:pt idx="0">
                  <c:v>2004-05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Summary!$R$20:$R$32</c:f>
              <c:numCache>
                <c:formatCode>General</c:formatCode>
                <c:ptCount val="13"/>
                <c:pt idx="0" formatCode="#,##0">
                  <c:v>445</c:v>
                </c:pt>
                <c:pt idx="1">
                  <c:v>425</c:v>
                </c:pt>
                <c:pt idx="2">
                  <c:v>362</c:v>
                </c:pt>
                <c:pt idx="3">
                  <c:v>391</c:v>
                </c:pt>
                <c:pt idx="4" formatCode="#,##0">
                  <c:v>362</c:v>
                </c:pt>
                <c:pt idx="5">
                  <c:v>328</c:v>
                </c:pt>
                <c:pt idx="6">
                  <c:v>334</c:v>
                </c:pt>
                <c:pt idx="7">
                  <c:v>268</c:v>
                </c:pt>
                <c:pt idx="8" formatCode="#,##0">
                  <c:v>252</c:v>
                </c:pt>
                <c:pt idx="9">
                  <c:v>239</c:v>
                </c:pt>
                <c:pt idx="10">
                  <c:v>162</c:v>
                </c:pt>
                <c:pt idx="11">
                  <c:v>137</c:v>
                </c:pt>
                <c:pt idx="12" formatCode="#,##0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8E5-43F7-BE48-8A222FE91CFF}"/>
            </c:ext>
          </c:extLst>
        </c:ser>
        <c:ser>
          <c:idx val="17"/>
          <c:order val="17"/>
          <c:tx>
            <c:strRef>
              <c:f>Summary!$S$19</c:f>
              <c:strCache>
                <c:ptCount val="1"/>
                <c:pt idx="0">
                  <c:v>2005-06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Summary!$S$20:$S$32</c:f>
              <c:numCache>
                <c:formatCode>#,##0</c:formatCode>
                <c:ptCount val="13"/>
                <c:pt idx="0" formatCode="General">
                  <c:v>487</c:v>
                </c:pt>
                <c:pt idx="1">
                  <c:v>434</c:v>
                </c:pt>
                <c:pt idx="2" formatCode="General">
                  <c:v>431</c:v>
                </c:pt>
                <c:pt idx="3" formatCode="General">
                  <c:v>373</c:v>
                </c:pt>
                <c:pt idx="4" formatCode="General">
                  <c:v>406</c:v>
                </c:pt>
                <c:pt idx="5">
                  <c:v>367</c:v>
                </c:pt>
                <c:pt idx="6" formatCode="General">
                  <c:v>345</c:v>
                </c:pt>
                <c:pt idx="7" formatCode="General">
                  <c:v>315</c:v>
                </c:pt>
                <c:pt idx="8" formatCode="General">
                  <c:v>273</c:v>
                </c:pt>
                <c:pt idx="9">
                  <c:v>241</c:v>
                </c:pt>
                <c:pt idx="10" formatCode="General">
                  <c:v>162</c:v>
                </c:pt>
                <c:pt idx="11" formatCode="General">
                  <c:v>157</c:v>
                </c:pt>
                <c:pt idx="12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8E5-43F7-BE48-8A222FE91CFF}"/>
            </c:ext>
          </c:extLst>
        </c:ser>
        <c:ser>
          <c:idx val="18"/>
          <c:order val="18"/>
          <c:tx>
            <c:strRef>
              <c:f>Summary!$T$19</c:f>
              <c:strCache>
                <c:ptCount val="1"/>
                <c:pt idx="0">
                  <c:v>2006-07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Summary!$T$20:$T$32</c:f>
              <c:numCache>
                <c:formatCode>#,##0</c:formatCode>
                <c:ptCount val="13"/>
                <c:pt idx="0" formatCode="General">
                  <c:v>532</c:v>
                </c:pt>
                <c:pt idx="1">
                  <c:v>507</c:v>
                </c:pt>
                <c:pt idx="2">
                  <c:v>479</c:v>
                </c:pt>
                <c:pt idx="3" formatCode="General">
                  <c:v>490</c:v>
                </c:pt>
                <c:pt idx="4" formatCode="General">
                  <c:v>428</c:v>
                </c:pt>
                <c:pt idx="5">
                  <c:v>474</c:v>
                </c:pt>
                <c:pt idx="6">
                  <c:v>406</c:v>
                </c:pt>
                <c:pt idx="7" formatCode="General">
                  <c:v>376</c:v>
                </c:pt>
                <c:pt idx="8" formatCode="General">
                  <c:v>329</c:v>
                </c:pt>
                <c:pt idx="9">
                  <c:v>299</c:v>
                </c:pt>
                <c:pt idx="10">
                  <c:v>220</c:v>
                </c:pt>
                <c:pt idx="11" formatCode="General">
                  <c:v>183</c:v>
                </c:pt>
                <c:pt idx="12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8E5-43F7-BE48-8A222FE91CFF}"/>
            </c:ext>
          </c:extLst>
        </c:ser>
        <c:ser>
          <c:idx val="19"/>
          <c:order val="19"/>
          <c:tx>
            <c:strRef>
              <c:f>Summary!$U$19</c:f>
              <c:strCache>
                <c:ptCount val="1"/>
                <c:pt idx="0">
                  <c:v>2007-08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Summary!$U$20:$U$32</c:f>
              <c:numCache>
                <c:formatCode>#,##0</c:formatCode>
                <c:ptCount val="13"/>
                <c:pt idx="0">
                  <c:v>712</c:v>
                </c:pt>
                <c:pt idx="1">
                  <c:v>533</c:v>
                </c:pt>
                <c:pt idx="2">
                  <c:v>525</c:v>
                </c:pt>
                <c:pt idx="3">
                  <c:v>498</c:v>
                </c:pt>
                <c:pt idx="4">
                  <c:v>505</c:v>
                </c:pt>
                <c:pt idx="5">
                  <c:v>449</c:v>
                </c:pt>
                <c:pt idx="6">
                  <c:v>458</c:v>
                </c:pt>
                <c:pt idx="7">
                  <c:v>387</c:v>
                </c:pt>
                <c:pt idx="8">
                  <c:v>361</c:v>
                </c:pt>
                <c:pt idx="9">
                  <c:v>324</c:v>
                </c:pt>
                <c:pt idx="10">
                  <c:v>239</c:v>
                </c:pt>
                <c:pt idx="11">
                  <c:v>202</c:v>
                </c:pt>
                <c:pt idx="12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8E5-43F7-BE48-8A222FE91CFF}"/>
            </c:ext>
          </c:extLst>
        </c:ser>
        <c:ser>
          <c:idx val="20"/>
          <c:order val="20"/>
          <c:tx>
            <c:strRef>
              <c:f>Summary!$V$19</c:f>
              <c:strCache>
                <c:ptCount val="1"/>
                <c:pt idx="0">
                  <c:v>2008-09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Summary!$V$20:$V$32</c:f>
              <c:numCache>
                <c:formatCode>General</c:formatCode>
                <c:ptCount val="13"/>
                <c:pt idx="0" formatCode="#,##0">
                  <c:v>722</c:v>
                </c:pt>
                <c:pt idx="1">
                  <c:v>557</c:v>
                </c:pt>
                <c:pt idx="2">
                  <c:v>537</c:v>
                </c:pt>
                <c:pt idx="3">
                  <c:v>529</c:v>
                </c:pt>
                <c:pt idx="4" formatCode="#,##0">
                  <c:v>509</c:v>
                </c:pt>
                <c:pt idx="5">
                  <c:v>477</c:v>
                </c:pt>
                <c:pt idx="6">
                  <c:v>434</c:v>
                </c:pt>
                <c:pt idx="7">
                  <c:v>402</c:v>
                </c:pt>
                <c:pt idx="8" formatCode="#,##0">
                  <c:v>376</c:v>
                </c:pt>
                <c:pt idx="9">
                  <c:v>339</c:v>
                </c:pt>
                <c:pt idx="10">
                  <c:v>266</c:v>
                </c:pt>
                <c:pt idx="11">
                  <c:v>217</c:v>
                </c:pt>
                <c:pt idx="12" formatCode="#,##0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8E5-43F7-BE48-8A222FE91CFF}"/>
            </c:ext>
          </c:extLst>
        </c:ser>
        <c:ser>
          <c:idx val="21"/>
          <c:order val="21"/>
          <c:tx>
            <c:strRef>
              <c:f>Summary!$W$19</c:f>
              <c:strCache>
                <c:ptCount val="1"/>
                <c:pt idx="0">
                  <c:v>2009-10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Summary!$W$20:$W$32</c:f>
              <c:numCache>
                <c:formatCode>General</c:formatCode>
                <c:ptCount val="13"/>
                <c:pt idx="0">
                  <c:v>784</c:v>
                </c:pt>
                <c:pt idx="1">
                  <c:v>528</c:v>
                </c:pt>
                <c:pt idx="2">
                  <c:v>547</c:v>
                </c:pt>
                <c:pt idx="3">
                  <c:v>511</c:v>
                </c:pt>
                <c:pt idx="4">
                  <c:v>499</c:v>
                </c:pt>
                <c:pt idx="5">
                  <c:v>486</c:v>
                </c:pt>
                <c:pt idx="6">
                  <c:v>444</c:v>
                </c:pt>
                <c:pt idx="7">
                  <c:v>357</c:v>
                </c:pt>
                <c:pt idx="8">
                  <c:v>361</c:v>
                </c:pt>
                <c:pt idx="9">
                  <c:v>328</c:v>
                </c:pt>
                <c:pt idx="10">
                  <c:v>238</c:v>
                </c:pt>
                <c:pt idx="11">
                  <c:v>237</c:v>
                </c:pt>
                <c:pt idx="12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8E5-43F7-BE48-8A222FE91CFF}"/>
            </c:ext>
          </c:extLst>
        </c:ser>
        <c:ser>
          <c:idx val="22"/>
          <c:order val="22"/>
          <c:tx>
            <c:strRef>
              <c:f>Summary!$X$19</c:f>
              <c:strCache>
                <c:ptCount val="1"/>
                <c:pt idx="0">
                  <c:v>2010-11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Summary!$X$20:$X$32</c:f>
              <c:numCache>
                <c:formatCode>General</c:formatCode>
                <c:ptCount val="13"/>
                <c:pt idx="0">
                  <c:v>827</c:v>
                </c:pt>
                <c:pt idx="1">
                  <c:v>570</c:v>
                </c:pt>
                <c:pt idx="2">
                  <c:v>513</c:v>
                </c:pt>
                <c:pt idx="3">
                  <c:v>531</c:v>
                </c:pt>
                <c:pt idx="4">
                  <c:v>502</c:v>
                </c:pt>
                <c:pt idx="5">
                  <c:v>492</c:v>
                </c:pt>
                <c:pt idx="6">
                  <c:v>464</c:v>
                </c:pt>
                <c:pt idx="7">
                  <c:v>389</c:v>
                </c:pt>
                <c:pt idx="8">
                  <c:v>339</c:v>
                </c:pt>
                <c:pt idx="9">
                  <c:v>338</c:v>
                </c:pt>
                <c:pt idx="10">
                  <c:v>255</c:v>
                </c:pt>
                <c:pt idx="11">
                  <c:v>226</c:v>
                </c:pt>
                <c:pt idx="12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8E5-43F7-BE48-8A222FE91CFF}"/>
            </c:ext>
          </c:extLst>
        </c:ser>
        <c:ser>
          <c:idx val="23"/>
          <c:order val="23"/>
          <c:tx>
            <c:strRef>
              <c:f>Summary!$Y$19</c:f>
              <c:strCache>
                <c:ptCount val="1"/>
                <c:pt idx="0">
                  <c:v>2011-12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Summary!$Y$20:$Y$32</c:f>
              <c:numCache>
                <c:formatCode>#,##0_);\(#,##0\)</c:formatCode>
                <c:ptCount val="13"/>
                <c:pt idx="0">
                  <c:v>973</c:v>
                </c:pt>
                <c:pt idx="1">
                  <c:v>583</c:v>
                </c:pt>
                <c:pt idx="2">
                  <c:v>566</c:v>
                </c:pt>
                <c:pt idx="3">
                  <c:v>508</c:v>
                </c:pt>
                <c:pt idx="4">
                  <c:v>524</c:v>
                </c:pt>
                <c:pt idx="5">
                  <c:v>498</c:v>
                </c:pt>
                <c:pt idx="6">
                  <c:v>466</c:v>
                </c:pt>
                <c:pt idx="7">
                  <c:v>409</c:v>
                </c:pt>
                <c:pt idx="8">
                  <c:v>376</c:v>
                </c:pt>
                <c:pt idx="9">
                  <c:v>313</c:v>
                </c:pt>
                <c:pt idx="10">
                  <c:v>256</c:v>
                </c:pt>
                <c:pt idx="11">
                  <c:v>232</c:v>
                </c:pt>
                <c:pt idx="12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8E5-43F7-BE48-8A222FE91CFF}"/>
            </c:ext>
          </c:extLst>
        </c:ser>
        <c:ser>
          <c:idx val="24"/>
          <c:order val="24"/>
          <c:tx>
            <c:strRef>
              <c:f>Summary!$Z$19</c:f>
              <c:strCache>
                <c:ptCount val="1"/>
                <c:pt idx="0">
                  <c:v>2012-13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Summary!$Z$20:$Z$32</c:f>
              <c:numCache>
                <c:formatCode>#,##0</c:formatCode>
                <c:ptCount val="13"/>
                <c:pt idx="0">
                  <c:v>1084</c:v>
                </c:pt>
                <c:pt idx="1">
                  <c:v>701</c:v>
                </c:pt>
                <c:pt idx="2">
                  <c:v>568</c:v>
                </c:pt>
                <c:pt idx="3">
                  <c:v>574</c:v>
                </c:pt>
                <c:pt idx="4">
                  <c:v>504</c:v>
                </c:pt>
                <c:pt idx="5">
                  <c:v>527</c:v>
                </c:pt>
                <c:pt idx="6">
                  <c:v>500</c:v>
                </c:pt>
                <c:pt idx="7">
                  <c:v>409</c:v>
                </c:pt>
                <c:pt idx="8">
                  <c:v>395</c:v>
                </c:pt>
                <c:pt idx="9">
                  <c:v>339</c:v>
                </c:pt>
                <c:pt idx="10">
                  <c:v>209</c:v>
                </c:pt>
                <c:pt idx="11">
                  <c:v>226</c:v>
                </c:pt>
                <c:pt idx="12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8E5-43F7-BE48-8A222FE91CFF}"/>
            </c:ext>
          </c:extLst>
        </c:ser>
        <c:ser>
          <c:idx val="25"/>
          <c:order val="25"/>
          <c:tx>
            <c:strRef>
              <c:f>Summary!$AA$19</c:f>
              <c:strCache>
                <c:ptCount val="1"/>
                <c:pt idx="0">
                  <c:v>2013-14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Summary!$AA$20:$AA$32</c:f>
              <c:numCache>
                <c:formatCode>_(* #,##0_);_(* \(#,##0\);_(* "-"??_);_(@_)</c:formatCode>
                <c:ptCount val="13"/>
                <c:pt idx="0">
                  <c:v>1196</c:v>
                </c:pt>
                <c:pt idx="1">
                  <c:v>793</c:v>
                </c:pt>
                <c:pt idx="2">
                  <c:v>679</c:v>
                </c:pt>
                <c:pt idx="3">
                  <c:v>598</c:v>
                </c:pt>
                <c:pt idx="4">
                  <c:v>582</c:v>
                </c:pt>
                <c:pt idx="5">
                  <c:v>484</c:v>
                </c:pt>
                <c:pt idx="6">
                  <c:v>526</c:v>
                </c:pt>
                <c:pt idx="7">
                  <c:v>430</c:v>
                </c:pt>
                <c:pt idx="8">
                  <c:v>397</c:v>
                </c:pt>
                <c:pt idx="9">
                  <c:v>374</c:v>
                </c:pt>
                <c:pt idx="10">
                  <c:v>265</c:v>
                </c:pt>
                <c:pt idx="11">
                  <c:v>209</c:v>
                </c:pt>
                <c:pt idx="12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8E5-43F7-BE48-8A222FE91CFF}"/>
            </c:ext>
          </c:extLst>
        </c:ser>
        <c:ser>
          <c:idx val="26"/>
          <c:order val="26"/>
          <c:tx>
            <c:strRef>
              <c:f>Summary!$AB$19</c:f>
              <c:strCache>
                <c:ptCount val="1"/>
                <c:pt idx="0">
                  <c:v>2014-15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Summary!$AB$20:$AB$32</c:f>
              <c:numCache>
                <c:formatCode>_(* #,##0_);_(* \(#,##0\);_(* "-"??_);_(@_)</c:formatCode>
                <c:ptCount val="13"/>
                <c:pt idx="0">
                  <c:v>1253</c:v>
                </c:pt>
                <c:pt idx="1">
                  <c:v>816</c:v>
                </c:pt>
                <c:pt idx="2">
                  <c:v>785</c:v>
                </c:pt>
                <c:pt idx="3">
                  <c:v>704</c:v>
                </c:pt>
                <c:pt idx="4">
                  <c:v>605</c:v>
                </c:pt>
                <c:pt idx="5">
                  <c:v>572</c:v>
                </c:pt>
                <c:pt idx="6">
                  <c:v>473</c:v>
                </c:pt>
                <c:pt idx="7">
                  <c:v>464</c:v>
                </c:pt>
                <c:pt idx="8">
                  <c:v>420</c:v>
                </c:pt>
                <c:pt idx="9">
                  <c:v>386</c:v>
                </c:pt>
                <c:pt idx="10">
                  <c:v>274</c:v>
                </c:pt>
                <c:pt idx="11">
                  <c:v>265</c:v>
                </c:pt>
                <c:pt idx="12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8E5-43F7-BE48-8A222FE91CFF}"/>
            </c:ext>
          </c:extLst>
        </c:ser>
        <c:ser>
          <c:idx val="27"/>
          <c:order val="27"/>
          <c:tx>
            <c:strRef>
              <c:f>Summary!$AC$19</c:f>
              <c:strCache>
                <c:ptCount val="1"/>
                <c:pt idx="0">
                  <c:v>2015-16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Summary!$AC$20:$AC$32</c:f>
              <c:numCache>
                <c:formatCode>General</c:formatCode>
                <c:ptCount val="13"/>
                <c:pt idx="0" formatCode="_(* #,##0_);_(* \(#,##0\);_(* &quot;-&quot;??_);_(@_)">
                  <c:v>1301</c:v>
                </c:pt>
                <c:pt idx="1">
                  <c:v>939</c:v>
                </c:pt>
                <c:pt idx="2">
                  <c:v>835</c:v>
                </c:pt>
                <c:pt idx="3">
                  <c:v>807</c:v>
                </c:pt>
                <c:pt idx="4">
                  <c:v>688</c:v>
                </c:pt>
                <c:pt idx="5">
                  <c:v>581</c:v>
                </c:pt>
                <c:pt idx="6">
                  <c:v>572</c:v>
                </c:pt>
                <c:pt idx="7">
                  <c:v>415</c:v>
                </c:pt>
                <c:pt idx="8">
                  <c:v>439</c:v>
                </c:pt>
                <c:pt idx="9">
                  <c:v>397</c:v>
                </c:pt>
                <c:pt idx="10">
                  <c:v>305</c:v>
                </c:pt>
                <c:pt idx="11">
                  <c:v>257</c:v>
                </c:pt>
                <c:pt idx="12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8E5-43F7-BE48-8A222FE91CFF}"/>
            </c:ext>
          </c:extLst>
        </c:ser>
        <c:ser>
          <c:idx val="28"/>
          <c:order val="28"/>
          <c:tx>
            <c:strRef>
              <c:f>Summary!$AD$19</c:f>
              <c:strCache>
                <c:ptCount val="1"/>
                <c:pt idx="0">
                  <c:v>2016-17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Summary!$AD$20:$AD$32</c:f>
              <c:numCache>
                <c:formatCode>_-* #,##0_-;\-* #,##0_-;_-* "-"??_-;_-@_-</c:formatCode>
                <c:ptCount val="13"/>
                <c:pt idx="0">
                  <c:v>1308</c:v>
                </c:pt>
                <c:pt idx="1">
                  <c:v>871</c:v>
                </c:pt>
                <c:pt idx="2">
                  <c:v>878</c:v>
                </c:pt>
                <c:pt idx="3">
                  <c:v>813</c:v>
                </c:pt>
                <c:pt idx="4">
                  <c:v>759</c:v>
                </c:pt>
                <c:pt idx="5">
                  <c:v>659</c:v>
                </c:pt>
                <c:pt idx="6">
                  <c:v>536</c:v>
                </c:pt>
                <c:pt idx="7">
                  <c:v>492</c:v>
                </c:pt>
                <c:pt idx="8">
                  <c:v>402</c:v>
                </c:pt>
                <c:pt idx="9">
                  <c:v>379</c:v>
                </c:pt>
                <c:pt idx="10">
                  <c:v>276</c:v>
                </c:pt>
                <c:pt idx="11">
                  <c:v>305</c:v>
                </c:pt>
                <c:pt idx="12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8E5-43F7-BE48-8A222FE91CFF}"/>
            </c:ext>
          </c:extLst>
        </c:ser>
        <c:ser>
          <c:idx val="29"/>
          <c:order val="29"/>
          <c:tx>
            <c:strRef>
              <c:f>Summary!$AE$19</c:f>
              <c:strCache>
                <c:ptCount val="1"/>
                <c:pt idx="0">
                  <c:v> 2017-18 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Summary!$A$20:$A$32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Summary!$AE$20:$AE$32</c:f>
              <c:numCache>
                <c:formatCode>_-* #,##0_-;\-* #,##0_-;_-* "-"??_-;_-@_-</c:formatCode>
                <c:ptCount val="13"/>
                <c:pt idx="0">
                  <c:v>1378</c:v>
                </c:pt>
                <c:pt idx="1">
                  <c:v>872</c:v>
                </c:pt>
                <c:pt idx="2">
                  <c:v>850</c:v>
                </c:pt>
                <c:pt idx="3">
                  <c:v>840</c:v>
                </c:pt>
                <c:pt idx="4">
                  <c:v>792</c:v>
                </c:pt>
                <c:pt idx="5">
                  <c:v>711</c:v>
                </c:pt>
                <c:pt idx="6">
                  <c:v>609</c:v>
                </c:pt>
                <c:pt idx="7">
                  <c:v>469</c:v>
                </c:pt>
                <c:pt idx="8">
                  <c:v>453</c:v>
                </c:pt>
                <c:pt idx="9">
                  <c:v>362</c:v>
                </c:pt>
                <c:pt idx="10">
                  <c:v>282</c:v>
                </c:pt>
                <c:pt idx="11">
                  <c:v>268</c:v>
                </c:pt>
                <c:pt idx="12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1-4887-B05A-F512BFB62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166856"/>
        <c:axId val="437166464"/>
      </c:areaChart>
      <c:catAx>
        <c:axId val="437166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37166464"/>
        <c:crosses val="autoZero"/>
        <c:auto val="1"/>
        <c:lblAlgn val="ctr"/>
        <c:lblOffset val="100"/>
        <c:noMultiLvlLbl val="0"/>
      </c:catAx>
      <c:valAx>
        <c:axId val="4371664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371668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0416446718909882"/>
          <c:y val="1.9874073117909442E-2"/>
          <c:w val="9.5835463061329479E-2"/>
          <c:h val="0.98012588020165081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00025431366837"/>
          <c:y val="8.6805849900478765E-2"/>
          <c:w val="0.65208466000297061"/>
          <c:h val="0.73180822397200362"/>
        </c:manualLayout>
      </c:layout>
      <c:areaChart>
        <c:grouping val="stacked"/>
        <c:varyColors val="0"/>
        <c:ser>
          <c:idx val="0"/>
          <c:order val="0"/>
          <c:tx>
            <c:strRef>
              <c:f>Summary!$B$36</c:f>
              <c:strCache>
                <c:ptCount val="1"/>
                <c:pt idx="0">
                  <c:v>88-89</c:v>
                </c:pt>
              </c:strCache>
            </c:strRef>
          </c:tx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Summary!$B$37:$B$49</c:f>
              <c:numCache>
                <c:formatCode>#,##0</c:formatCode>
                <c:ptCount val="13"/>
                <c:pt idx="0" formatCode="General">
                  <c:v>334</c:v>
                </c:pt>
                <c:pt idx="1">
                  <c:v>2288</c:v>
                </c:pt>
                <c:pt idx="2">
                  <c:v>2497</c:v>
                </c:pt>
                <c:pt idx="3">
                  <c:v>3543</c:v>
                </c:pt>
                <c:pt idx="4">
                  <c:v>21435</c:v>
                </c:pt>
                <c:pt idx="5">
                  <c:v>20615</c:v>
                </c:pt>
                <c:pt idx="6">
                  <c:v>19952</c:v>
                </c:pt>
                <c:pt idx="7">
                  <c:v>20683</c:v>
                </c:pt>
                <c:pt idx="8">
                  <c:v>16255</c:v>
                </c:pt>
                <c:pt idx="9">
                  <c:v>13156</c:v>
                </c:pt>
                <c:pt idx="10">
                  <c:v>16277</c:v>
                </c:pt>
                <c:pt idx="11">
                  <c:v>10889</c:v>
                </c:pt>
                <c:pt idx="12">
                  <c:v>6280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5-4CB5-BDFE-669ABCC0EE3E}"/>
            </c:ext>
          </c:extLst>
        </c:ser>
        <c:ser>
          <c:idx val="1"/>
          <c:order val="1"/>
          <c:tx>
            <c:strRef>
              <c:f>Summary!$C$36</c:f>
              <c:strCache>
                <c:ptCount val="1"/>
                <c:pt idx="0">
                  <c:v>89-90</c:v>
                </c:pt>
              </c:strCache>
            </c:strRef>
          </c:tx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Summary!$C$37:$C$49</c:f>
              <c:numCache>
                <c:formatCode>#,##0</c:formatCode>
                <c:ptCount val="13"/>
                <c:pt idx="0" formatCode="General">
                  <c:v>356</c:v>
                </c:pt>
                <c:pt idx="1">
                  <c:v>2016</c:v>
                </c:pt>
                <c:pt idx="2">
                  <c:v>2597</c:v>
                </c:pt>
                <c:pt idx="3">
                  <c:v>3497</c:v>
                </c:pt>
                <c:pt idx="4">
                  <c:v>22280</c:v>
                </c:pt>
                <c:pt idx="5">
                  <c:v>22597</c:v>
                </c:pt>
                <c:pt idx="6">
                  <c:v>20837</c:v>
                </c:pt>
                <c:pt idx="7">
                  <c:v>21815</c:v>
                </c:pt>
                <c:pt idx="8">
                  <c:v>16814</c:v>
                </c:pt>
                <c:pt idx="9">
                  <c:v>14317</c:v>
                </c:pt>
                <c:pt idx="10">
                  <c:v>16763</c:v>
                </c:pt>
                <c:pt idx="11">
                  <c:v>11900</c:v>
                </c:pt>
                <c:pt idx="12">
                  <c:v>6408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C-4D0C-B60F-573FE1C16CC2}"/>
            </c:ext>
          </c:extLst>
        </c:ser>
        <c:ser>
          <c:idx val="2"/>
          <c:order val="2"/>
          <c:tx>
            <c:strRef>
              <c:f>Summary!$D$36</c:f>
              <c:strCache>
                <c:ptCount val="1"/>
                <c:pt idx="0">
                  <c:v>90-91</c:v>
                </c:pt>
              </c:strCache>
            </c:strRef>
          </c:tx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Summary!$D$37:$D$49</c:f>
              <c:numCache>
                <c:formatCode>#,##0</c:formatCode>
                <c:ptCount val="13"/>
                <c:pt idx="0" formatCode="General">
                  <c:v>450</c:v>
                </c:pt>
                <c:pt idx="1">
                  <c:v>2068</c:v>
                </c:pt>
                <c:pt idx="2">
                  <c:v>2521</c:v>
                </c:pt>
                <c:pt idx="3">
                  <c:v>3590</c:v>
                </c:pt>
                <c:pt idx="4">
                  <c:v>24576</c:v>
                </c:pt>
                <c:pt idx="5">
                  <c:v>23419</c:v>
                </c:pt>
                <c:pt idx="6">
                  <c:v>22621</c:v>
                </c:pt>
                <c:pt idx="7">
                  <c:v>22110</c:v>
                </c:pt>
                <c:pt idx="8">
                  <c:v>17185</c:v>
                </c:pt>
                <c:pt idx="9">
                  <c:v>14602</c:v>
                </c:pt>
                <c:pt idx="10">
                  <c:v>16270</c:v>
                </c:pt>
                <c:pt idx="11">
                  <c:v>11585</c:v>
                </c:pt>
                <c:pt idx="12">
                  <c:v>6754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C-4D0C-B60F-573FE1C16CC2}"/>
            </c:ext>
          </c:extLst>
        </c:ser>
        <c:ser>
          <c:idx val="3"/>
          <c:order val="3"/>
          <c:tx>
            <c:strRef>
              <c:f>Summary!$E$36</c:f>
              <c:strCache>
                <c:ptCount val="1"/>
                <c:pt idx="0">
                  <c:v>91-92</c:v>
                </c:pt>
              </c:strCache>
            </c:strRef>
          </c:tx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Summary!$E$37:$E$49</c:f>
              <c:numCache>
                <c:formatCode>#,##0</c:formatCode>
                <c:ptCount val="13"/>
                <c:pt idx="0" formatCode="General">
                  <c:v>312</c:v>
                </c:pt>
                <c:pt idx="1">
                  <c:v>1920</c:v>
                </c:pt>
                <c:pt idx="2">
                  <c:v>2589</c:v>
                </c:pt>
                <c:pt idx="3">
                  <c:v>3592</c:v>
                </c:pt>
                <c:pt idx="4">
                  <c:v>29715</c:v>
                </c:pt>
                <c:pt idx="5">
                  <c:v>25111</c:v>
                </c:pt>
                <c:pt idx="6">
                  <c:v>23952</c:v>
                </c:pt>
                <c:pt idx="7">
                  <c:v>21001</c:v>
                </c:pt>
                <c:pt idx="8">
                  <c:v>16841</c:v>
                </c:pt>
                <c:pt idx="9">
                  <c:v>14302</c:v>
                </c:pt>
                <c:pt idx="10">
                  <c:v>16191</c:v>
                </c:pt>
                <c:pt idx="11">
                  <c:v>11788</c:v>
                </c:pt>
                <c:pt idx="12">
                  <c:v>6273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1C-4D0C-B60F-573FE1C16CC2}"/>
            </c:ext>
          </c:extLst>
        </c:ser>
        <c:ser>
          <c:idx val="4"/>
          <c:order val="4"/>
          <c:tx>
            <c:strRef>
              <c:f>Summary!$F$36</c:f>
              <c:strCache>
                <c:ptCount val="1"/>
                <c:pt idx="0">
                  <c:v>92-93</c:v>
                </c:pt>
              </c:strCache>
            </c:strRef>
          </c:tx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Summary!$F$37:$F$49</c:f>
              <c:numCache>
                <c:formatCode>#,##0</c:formatCode>
                <c:ptCount val="13"/>
                <c:pt idx="0">
                  <c:v>522</c:v>
                </c:pt>
                <c:pt idx="1">
                  <c:v>1987</c:v>
                </c:pt>
                <c:pt idx="2">
                  <c:v>2236</c:v>
                </c:pt>
                <c:pt idx="3">
                  <c:v>4228</c:v>
                </c:pt>
                <c:pt idx="4">
                  <c:v>27228</c:v>
                </c:pt>
                <c:pt idx="5">
                  <c:v>25960</c:v>
                </c:pt>
                <c:pt idx="6">
                  <c:v>24836</c:v>
                </c:pt>
                <c:pt idx="7">
                  <c:v>20942</c:v>
                </c:pt>
                <c:pt idx="8">
                  <c:v>16717</c:v>
                </c:pt>
                <c:pt idx="9">
                  <c:v>14545</c:v>
                </c:pt>
                <c:pt idx="10">
                  <c:v>15200</c:v>
                </c:pt>
                <c:pt idx="11">
                  <c:v>11469</c:v>
                </c:pt>
                <c:pt idx="12">
                  <c:v>6508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1C-4D0C-B60F-573FE1C16CC2}"/>
            </c:ext>
          </c:extLst>
        </c:ser>
        <c:ser>
          <c:idx val="5"/>
          <c:order val="5"/>
          <c:tx>
            <c:strRef>
              <c:f>Summary!$G$36</c:f>
              <c:strCache>
                <c:ptCount val="1"/>
                <c:pt idx="0">
                  <c:v>93-94</c:v>
                </c:pt>
              </c:strCache>
            </c:strRef>
          </c:tx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Summary!$G$37:$G$49</c:f>
              <c:numCache>
                <c:formatCode>#,##0</c:formatCode>
                <c:ptCount val="13"/>
                <c:pt idx="0">
                  <c:v>619</c:v>
                </c:pt>
                <c:pt idx="1">
                  <c:v>1828</c:v>
                </c:pt>
                <c:pt idx="2">
                  <c:v>2148</c:v>
                </c:pt>
                <c:pt idx="3">
                  <c:v>3958</c:v>
                </c:pt>
                <c:pt idx="4">
                  <c:v>27974</c:v>
                </c:pt>
                <c:pt idx="5">
                  <c:v>27187</c:v>
                </c:pt>
                <c:pt idx="6">
                  <c:v>25989</c:v>
                </c:pt>
                <c:pt idx="7">
                  <c:v>21340</c:v>
                </c:pt>
                <c:pt idx="8">
                  <c:v>16653</c:v>
                </c:pt>
                <c:pt idx="9">
                  <c:v>14412</c:v>
                </c:pt>
                <c:pt idx="10">
                  <c:v>11594</c:v>
                </c:pt>
                <c:pt idx="11">
                  <c:v>10998</c:v>
                </c:pt>
                <c:pt idx="12">
                  <c:v>7757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1C-4D0C-B60F-573FE1C16CC2}"/>
            </c:ext>
          </c:extLst>
        </c:ser>
        <c:ser>
          <c:idx val="6"/>
          <c:order val="6"/>
          <c:tx>
            <c:strRef>
              <c:f>Summary!$H$36</c:f>
              <c:strCache>
                <c:ptCount val="1"/>
                <c:pt idx="0">
                  <c:v>94-95</c:v>
                </c:pt>
              </c:strCache>
            </c:strRef>
          </c:tx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Summary!$H$37:$H$49</c:f>
              <c:numCache>
                <c:formatCode>#,##0</c:formatCode>
                <c:ptCount val="13"/>
                <c:pt idx="0">
                  <c:v>479</c:v>
                </c:pt>
                <c:pt idx="1">
                  <c:v>2281</c:v>
                </c:pt>
                <c:pt idx="2">
                  <c:v>2325</c:v>
                </c:pt>
                <c:pt idx="3">
                  <c:v>3969</c:v>
                </c:pt>
                <c:pt idx="4">
                  <c:v>24742</c:v>
                </c:pt>
                <c:pt idx="5">
                  <c:v>25322</c:v>
                </c:pt>
                <c:pt idx="6">
                  <c:v>23943</c:v>
                </c:pt>
                <c:pt idx="7">
                  <c:v>20459</c:v>
                </c:pt>
                <c:pt idx="8">
                  <c:v>15360</c:v>
                </c:pt>
                <c:pt idx="9">
                  <c:v>12694</c:v>
                </c:pt>
                <c:pt idx="10">
                  <c:v>8844</c:v>
                </c:pt>
                <c:pt idx="11">
                  <c:v>10887</c:v>
                </c:pt>
                <c:pt idx="12">
                  <c:v>8393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1C-4D0C-B60F-573FE1C16CC2}"/>
            </c:ext>
          </c:extLst>
        </c:ser>
        <c:ser>
          <c:idx val="7"/>
          <c:order val="7"/>
          <c:tx>
            <c:strRef>
              <c:f>Summary!$I$36</c:f>
              <c:strCache>
                <c:ptCount val="1"/>
                <c:pt idx="0">
                  <c:v>95-96</c:v>
                </c:pt>
              </c:strCache>
            </c:strRef>
          </c:tx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Summary!$I$37:$I$49</c:f>
              <c:numCache>
                <c:formatCode>#,##0</c:formatCode>
                <c:ptCount val="13"/>
                <c:pt idx="0">
                  <c:v>305</c:v>
                </c:pt>
                <c:pt idx="1">
                  <c:v>2138</c:v>
                </c:pt>
                <c:pt idx="2">
                  <c:v>2154</c:v>
                </c:pt>
                <c:pt idx="3">
                  <c:v>3391</c:v>
                </c:pt>
                <c:pt idx="4">
                  <c:v>24558</c:v>
                </c:pt>
                <c:pt idx="5">
                  <c:v>25343</c:v>
                </c:pt>
                <c:pt idx="6">
                  <c:v>24716</c:v>
                </c:pt>
                <c:pt idx="7">
                  <c:v>18886</c:v>
                </c:pt>
                <c:pt idx="8">
                  <c:v>13786</c:v>
                </c:pt>
                <c:pt idx="9">
                  <c:v>12010</c:v>
                </c:pt>
                <c:pt idx="10">
                  <c:v>6535</c:v>
                </c:pt>
                <c:pt idx="11">
                  <c:v>7609</c:v>
                </c:pt>
                <c:pt idx="12">
                  <c:v>9163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1C-4D0C-B60F-573FE1C16CC2}"/>
            </c:ext>
          </c:extLst>
        </c:ser>
        <c:ser>
          <c:idx val="8"/>
          <c:order val="8"/>
          <c:tx>
            <c:strRef>
              <c:f>Summary!$J$36</c:f>
              <c:strCache>
                <c:ptCount val="1"/>
                <c:pt idx="0">
                  <c:v>96-97</c:v>
                </c:pt>
              </c:strCache>
            </c:strRef>
          </c:tx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Summary!$J$37:$J$49</c:f>
              <c:numCache>
                <c:formatCode>#,##0</c:formatCode>
                <c:ptCount val="13"/>
                <c:pt idx="0">
                  <c:v>389</c:v>
                </c:pt>
                <c:pt idx="1">
                  <c:v>2082</c:v>
                </c:pt>
                <c:pt idx="2">
                  <c:v>2291</c:v>
                </c:pt>
                <c:pt idx="3">
                  <c:v>3268</c:v>
                </c:pt>
                <c:pt idx="4">
                  <c:v>22468</c:v>
                </c:pt>
                <c:pt idx="5">
                  <c:v>24022</c:v>
                </c:pt>
                <c:pt idx="6">
                  <c:v>23918</c:v>
                </c:pt>
                <c:pt idx="7">
                  <c:v>17907</c:v>
                </c:pt>
                <c:pt idx="8">
                  <c:v>12408</c:v>
                </c:pt>
                <c:pt idx="9">
                  <c:v>10406</c:v>
                </c:pt>
                <c:pt idx="10">
                  <c:v>5225</c:v>
                </c:pt>
                <c:pt idx="11">
                  <c:v>6772</c:v>
                </c:pt>
                <c:pt idx="12">
                  <c:v>7468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1C-4D0C-B60F-573FE1C16CC2}"/>
            </c:ext>
          </c:extLst>
        </c:ser>
        <c:ser>
          <c:idx val="9"/>
          <c:order val="9"/>
          <c:tx>
            <c:strRef>
              <c:f>Summary!$K$36</c:f>
              <c:strCache>
                <c:ptCount val="1"/>
                <c:pt idx="0">
                  <c:v>97-98</c:v>
                </c:pt>
              </c:strCache>
            </c:strRef>
          </c:tx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Summary!$K$37:$K$49</c:f>
              <c:numCache>
                <c:formatCode>#,##0</c:formatCode>
                <c:ptCount val="13"/>
                <c:pt idx="0">
                  <c:v>500</c:v>
                </c:pt>
                <c:pt idx="1">
                  <c:v>1846</c:v>
                </c:pt>
                <c:pt idx="2">
                  <c:v>2094</c:v>
                </c:pt>
                <c:pt idx="3">
                  <c:v>3054</c:v>
                </c:pt>
                <c:pt idx="4">
                  <c:v>22242</c:v>
                </c:pt>
                <c:pt idx="5">
                  <c:v>22641</c:v>
                </c:pt>
                <c:pt idx="6">
                  <c:v>22814</c:v>
                </c:pt>
                <c:pt idx="7">
                  <c:v>17069</c:v>
                </c:pt>
                <c:pt idx="8">
                  <c:v>12029</c:v>
                </c:pt>
                <c:pt idx="9">
                  <c:v>10347</c:v>
                </c:pt>
                <c:pt idx="10">
                  <c:v>5028</c:v>
                </c:pt>
                <c:pt idx="11">
                  <c:v>6499</c:v>
                </c:pt>
                <c:pt idx="12">
                  <c:v>7089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1C-4D0C-B60F-573FE1C16CC2}"/>
            </c:ext>
          </c:extLst>
        </c:ser>
        <c:ser>
          <c:idx val="10"/>
          <c:order val="10"/>
          <c:tx>
            <c:strRef>
              <c:f>Summary!$L$36</c:f>
              <c:strCache>
                <c:ptCount val="1"/>
                <c:pt idx="0">
                  <c:v>98-99</c:v>
                </c:pt>
              </c:strCache>
            </c:strRef>
          </c:tx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Summary!$L$37:$L$49</c:f>
              <c:numCache>
                <c:formatCode>#,##0</c:formatCode>
                <c:ptCount val="13"/>
                <c:pt idx="0">
                  <c:v>184</c:v>
                </c:pt>
                <c:pt idx="1">
                  <c:v>1079</c:v>
                </c:pt>
                <c:pt idx="2">
                  <c:v>1261</c:v>
                </c:pt>
                <c:pt idx="3">
                  <c:v>1846</c:v>
                </c:pt>
                <c:pt idx="4">
                  <c:v>19728</c:v>
                </c:pt>
                <c:pt idx="5">
                  <c:v>19783</c:v>
                </c:pt>
                <c:pt idx="6">
                  <c:v>19488</c:v>
                </c:pt>
                <c:pt idx="7">
                  <c:v>14360</c:v>
                </c:pt>
                <c:pt idx="8">
                  <c:v>10808</c:v>
                </c:pt>
                <c:pt idx="9">
                  <c:v>9133</c:v>
                </c:pt>
                <c:pt idx="10">
                  <c:v>7147</c:v>
                </c:pt>
                <c:pt idx="11">
                  <c:v>4399</c:v>
                </c:pt>
                <c:pt idx="12">
                  <c:v>2031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1C-4D0C-B60F-573FE1C16CC2}"/>
            </c:ext>
          </c:extLst>
        </c:ser>
        <c:ser>
          <c:idx val="11"/>
          <c:order val="11"/>
          <c:tx>
            <c:strRef>
              <c:f>Summary!$M$36</c:f>
              <c:strCache>
                <c:ptCount val="1"/>
                <c:pt idx="0">
                  <c:v>99-2000</c:v>
                </c:pt>
              </c:strCache>
            </c:strRef>
          </c:tx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Summary!$M$37:$M$49</c:f>
              <c:numCache>
                <c:formatCode>#,##0</c:formatCode>
                <c:ptCount val="13"/>
                <c:pt idx="0">
                  <c:v>100</c:v>
                </c:pt>
                <c:pt idx="1">
                  <c:v>1401</c:v>
                </c:pt>
                <c:pt idx="2">
                  <c:v>1705</c:v>
                </c:pt>
                <c:pt idx="3">
                  <c:v>2569</c:v>
                </c:pt>
                <c:pt idx="4">
                  <c:v>20300</c:v>
                </c:pt>
                <c:pt idx="5">
                  <c:v>21201</c:v>
                </c:pt>
                <c:pt idx="6">
                  <c:v>20188</c:v>
                </c:pt>
                <c:pt idx="7">
                  <c:v>15263</c:v>
                </c:pt>
                <c:pt idx="8">
                  <c:v>10972</c:v>
                </c:pt>
                <c:pt idx="9">
                  <c:v>9193</c:v>
                </c:pt>
                <c:pt idx="10">
                  <c:v>7154</c:v>
                </c:pt>
                <c:pt idx="11">
                  <c:v>5253</c:v>
                </c:pt>
                <c:pt idx="12">
                  <c:v>2834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1C-4D0C-B60F-573FE1C16CC2}"/>
            </c:ext>
          </c:extLst>
        </c:ser>
        <c:ser>
          <c:idx val="12"/>
          <c:order val="12"/>
          <c:tx>
            <c:strRef>
              <c:f>Summary!$N$36</c:f>
              <c:strCache>
                <c:ptCount val="1"/>
                <c:pt idx="0">
                  <c:v>2000-01</c:v>
                </c:pt>
              </c:strCache>
            </c:strRef>
          </c:tx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Summary!$N$37:$N$49</c:f>
              <c:numCache>
                <c:formatCode>#,##0</c:formatCode>
                <c:ptCount val="13"/>
                <c:pt idx="0">
                  <c:v>330</c:v>
                </c:pt>
                <c:pt idx="1">
                  <c:v>1807</c:v>
                </c:pt>
                <c:pt idx="2">
                  <c:v>1972</c:v>
                </c:pt>
                <c:pt idx="3">
                  <c:v>3033</c:v>
                </c:pt>
                <c:pt idx="4">
                  <c:v>20398</c:v>
                </c:pt>
                <c:pt idx="5">
                  <c:v>22189</c:v>
                </c:pt>
                <c:pt idx="6">
                  <c:v>22080</c:v>
                </c:pt>
                <c:pt idx="7">
                  <c:v>16295</c:v>
                </c:pt>
                <c:pt idx="8">
                  <c:v>11432</c:v>
                </c:pt>
                <c:pt idx="9">
                  <c:v>9328</c:v>
                </c:pt>
                <c:pt idx="10">
                  <c:v>6961</c:v>
                </c:pt>
                <c:pt idx="11">
                  <c:v>4911</c:v>
                </c:pt>
                <c:pt idx="12">
                  <c:v>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1C-4D0C-B60F-573FE1C16CC2}"/>
            </c:ext>
          </c:extLst>
        </c:ser>
        <c:ser>
          <c:idx val="13"/>
          <c:order val="13"/>
          <c:tx>
            <c:strRef>
              <c:f>Summary!$O$36</c:f>
              <c:strCache>
                <c:ptCount val="1"/>
                <c:pt idx="0">
                  <c:v>2001-02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Summary!$O$37:$O$49</c:f>
              <c:numCache>
                <c:formatCode>#,##0</c:formatCode>
                <c:ptCount val="13"/>
                <c:pt idx="0">
                  <c:v>470</c:v>
                </c:pt>
                <c:pt idx="1">
                  <c:v>1757</c:v>
                </c:pt>
                <c:pt idx="2">
                  <c:v>1894</c:v>
                </c:pt>
                <c:pt idx="3">
                  <c:v>2865</c:v>
                </c:pt>
                <c:pt idx="4">
                  <c:v>20053</c:v>
                </c:pt>
                <c:pt idx="5">
                  <c:v>21005</c:v>
                </c:pt>
                <c:pt idx="6">
                  <c:v>21609</c:v>
                </c:pt>
                <c:pt idx="7">
                  <c:v>15826</c:v>
                </c:pt>
                <c:pt idx="8">
                  <c:v>10996</c:v>
                </c:pt>
                <c:pt idx="9">
                  <c:v>8749</c:v>
                </c:pt>
                <c:pt idx="10">
                  <c:v>6803</c:v>
                </c:pt>
                <c:pt idx="11">
                  <c:v>4765</c:v>
                </c:pt>
                <c:pt idx="12">
                  <c:v>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1C-4D0C-B60F-573FE1C16CC2}"/>
            </c:ext>
          </c:extLst>
        </c:ser>
        <c:ser>
          <c:idx val="14"/>
          <c:order val="14"/>
          <c:tx>
            <c:strRef>
              <c:f>Summary!$P$36</c:f>
              <c:strCache>
                <c:ptCount val="1"/>
                <c:pt idx="0">
                  <c:v>2002-03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Summary!$P$37:$P$49</c:f>
              <c:numCache>
                <c:formatCode>#,##0</c:formatCode>
                <c:ptCount val="13"/>
                <c:pt idx="0">
                  <c:v>468</c:v>
                </c:pt>
                <c:pt idx="1">
                  <c:v>1251</c:v>
                </c:pt>
                <c:pt idx="2">
                  <c:v>1391</c:v>
                </c:pt>
                <c:pt idx="3">
                  <c:v>2135</c:v>
                </c:pt>
                <c:pt idx="4">
                  <c:v>18793</c:v>
                </c:pt>
                <c:pt idx="5">
                  <c:v>20642</c:v>
                </c:pt>
                <c:pt idx="6">
                  <c:v>20664</c:v>
                </c:pt>
                <c:pt idx="7">
                  <c:v>15880</c:v>
                </c:pt>
                <c:pt idx="8">
                  <c:v>10801</c:v>
                </c:pt>
                <c:pt idx="9">
                  <c:v>8758</c:v>
                </c:pt>
                <c:pt idx="10">
                  <c:v>6475</c:v>
                </c:pt>
                <c:pt idx="11">
                  <c:v>4538</c:v>
                </c:pt>
                <c:pt idx="12">
                  <c:v>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1C-4D0C-B60F-573FE1C16CC2}"/>
            </c:ext>
          </c:extLst>
        </c:ser>
        <c:ser>
          <c:idx val="15"/>
          <c:order val="15"/>
          <c:tx>
            <c:strRef>
              <c:f>Summary!$Q$36</c:f>
              <c:strCache>
                <c:ptCount val="1"/>
                <c:pt idx="0">
                  <c:v>2003-04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Summary!$Q$37:$Q$49</c:f>
              <c:numCache>
                <c:formatCode>#,##0</c:formatCode>
                <c:ptCount val="13"/>
                <c:pt idx="0">
                  <c:v>475</c:v>
                </c:pt>
                <c:pt idx="1">
                  <c:v>1388</c:v>
                </c:pt>
                <c:pt idx="2">
                  <c:v>1430</c:v>
                </c:pt>
                <c:pt idx="3">
                  <c:v>2558</c:v>
                </c:pt>
                <c:pt idx="4">
                  <c:v>19369</c:v>
                </c:pt>
                <c:pt idx="5">
                  <c:v>20259</c:v>
                </c:pt>
                <c:pt idx="6">
                  <c:v>20106</c:v>
                </c:pt>
                <c:pt idx="7">
                  <c:v>16385</c:v>
                </c:pt>
                <c:pt idx="8">
                  <c:v>11037</c:v>
                </c:pt>
                <c:pt idx="9">
                  <c:v>8700</c:v>
                </c:pt>
                <c:pt idx="10">
                  <c:v>6917</c:v>
                </c:pt>
                <c:pt idx="11">
                  <c:v>4523</c:v>
                </c:pt>
                <c:pt idx="12">
                  <c:v>2274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01C-4D0C-B60F-573FE1C16CC2}"/>
            </c:ext>
          </c:extLst>
        </c:ser>
        <c:ser>
          <c:idx val="16"/>
          <c:order val="16"/>
          <c:tx>
            <c:strRef>
              <c:f>Summary!$R$36</c:f>
              <c:strCache>
                <c:ptCount val="1"/>
                <c:pt idx="0">
                  <c:v>2004-05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Summary!$R$37:$R$49</c:f>
              <c:numCache>
                <c:formatCode>#,##0</c:formatCode>
                <c:ptCount val="13"/>
                <c:pt idx="0">
                  <c:v>578</c:v>
                </c:pt>
                <c:pt idx="1">
                  <c:v>1385</c:v>
                </c:pt>
                <c:pt idx="2">
                  <c:v>1584</c:v>
                </c:pt>
                <c:pt idx="3">
                  <c:v>2120</c:v>
                </c:pt>
                <c:pt idx="4">
                  <c:v>19782</c:v>
                </c:pt>
                <c:pt idx="5">
                  <c:v>20338</c:v>
                </c:pt>
                <c:pt idx="6">
                  <c:v>19926</c:v>
                </c:pt>
                <c:pt idx="7">
                  <c:v>16377</c:v>
                </c:pt>
                <c:pt idx="8">
                  <c:v>11696</c:v>
                </c:pt>
                <c:pt idx="9">
                  <c:v>9023</c:v>
                </c:pt>
                <c:pt idx="10">
                  <c:v>6819</c:v>
                </c:pt>
                <c:pt idx="11">
                  <c:v>4776</c:v>
                </c:pt>
                <c:pt idx="12">
                  <c:v>2316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01C-4D0C-B60F-573FE1C16CC2}"/>
            </c:ext>
          </c:extLst>
        </c:ser>
        <c:ser>
          <c:idx val="17"/>
          <c:order val="17"/>
          <c:tx>
            <c:strRef>
              <c:f>Summary!$S$36</c:f>
              <c:strCache>
                <c:ptCount val="1"/>
                <c:pt idx="0">
                  <c:v>2005-06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Summary!$S$37:$S$49</c:f>
              <c:numCache>
                <c:formatCode>#,##0</c:formatCode>
                <c:ptCount val="13"/>
                <c:pt idx="0">
                  <c:v>604</c:v>
                </c:pt>
                <c:pt idx="1">
                  <c:v>1463</c:v>
                </c:pt>
                <c:pt idx="2">
                  <c:v>1646</c:v>
                </c:pt>
                <c:pt idx="3">
                  <c:v>2502</c:v>
                </c:pt>
                <c:pt idx="4">
                  <c:v>21990</c:v>
                </c:pt>
                <c:pt idx="5">
                  <c:v>21983</c:v>
                </c:pt>
                <c:pt idx="6">
                  <c:v>20732</c:v>
                </c:pt>
                <c:pt idx="7">
                  <c:v>16426</c:v>
                </c:pt>
                <c:pt idx="8">
                  <c:v>12404</c:v>
                </c:pt>
                <c:pt idx="9">
                  <c:v>9468</c:v>
                </c:pt>
                <c:pt idx="10">
                  <c:v>6951</c:v>
                </c:pt>
                <c:pt idx="11">
                  <c:v>4855</c:v>
                </c:pt>
                <c:pt idx="12">
                  <c:v>2651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01C-4D0C-B60F-573FE1C16CC2}"/>
            </c:ext>
          </c:extLst>
        </c:ser>
        <c:ser>
          <c:idx val="18"/>
          <c:order val="18"/>
          <c:tx>
            <c:strRef>
              <c:f>Summary!$T$36</c:f>
              <c:strCache>
                <c:ptCount val="1"/>
                <c:pt idx="0">
                  <c:v>2006-07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Summary!$T$37:$T$49</c:f>
              <c:numCache>
                <c:formatCode>#,##0</c:formatCode>
                <c:ptCount val="13"/>
                <c:pt idx="0">
                  <c:v>648</c:v>
                </c:pt>
                <c:pt idx="1">
                  <c:v>1673</c:v>
                </c:pt>
                <c:pt idx="2">
                  <c:v>1740</c:v>
                </c:pt>
                <c:pt idx="3">
                  <c:v>3108</c:v>
                </c:pt>
                <c:pt idx="4">
                  <c:v>27954</c:v>
                </c:pt>
                <c:pt idx="5">
                  <c:v>24624</c:v>
                </c:pt>
                <c:pt idx="6">
                  <c:v>22690</c:v>
                </c:pt>
                <c:pt idx="7">
                  <c:v>17416</c:v>
                </c:pt>
                <c:pt idx="8">
                  <c:v>12572</c:v>
                </c:pt>
                <c:pt idx="9">
                  <c:v>10206</c:v>
                </c:pt>
                <c:pt idx="10">
                  <c:v>7185</c:v>
                </c:pt>
                <c:pt idx="11">
                  <c:v>4765</c:v>
                </c:pt>
                <c:pt idx="12">
                  <c:v>2666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01C-4D0C-B60F-573FE1C16CC2}"/>
            </c:ext>
          </c:extLst>
        </c:ser>
        <c:ser>
          <c:idx val="19"/>
          <c:order val="19"/>
          <c:tx>
            <c:strRef>
              <c:f>Summary!$U$36</c:f>
              <c:strCache>
                <c:ptCount val="1"/>
                <c:pt idx="0">
                  <c:v>2007-08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Summary!$U$37:$U$49</c:f>
              <c:numCache>
                <c:formatCode>#,##0</c:formatCode>
                <c:ptCount val="13"/>
                <c:pt idx="0">
                  <c:v>620</c:v>
                </c:pt>
                <c:pt idx="1">
                  <c:v>1740</c:v>
                </c:pt>
                <c:pt idx="2">
                  <c:v>1848</c:v>
                </c:pt>
                <c:pt idx="3">
                  <c:v>2854</c:v>
                </c:pt>
                <c:pt idx="4">
                  <c:v>28164</c:v>
                </c:pt>
                <c:pt idx="5">
                  <c:v>28835</c:v>
                </c:pt>
                <c:pt idx="6">
                  <c:v>24694</c:v>
                </c:pt>
                <c:pt idx="7">
                  <c:v>17705</c:v>
                </c:pt>
                <c:pt idx="8">
                  <c:v>12788</c:v>
                </c:pt>
                <c:pt idx="9">
                  <c:v>9965</c:v>
                </c:pt>
                <c:pt idx="10">
                  <c:v>7022</c:v>
                </c:pt>
                <c:pt idx="11">
                  <c:v>4704</c:v>
                </c:pt>
                <c:pt idx="12">
                  <c:v>2568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01C-4D0C-B60F-573FE1C16CC2}"/>
            </c:ext>
          </c:extLst>
        </c:ser>
        <c:ser>
          <c:idx val="20"/>
          <c:order val="20"/>
          <c:tx>
            <c:strRef>
              <c:f>Summary!$V$36</c:f>
              <c:strCache>
                <c:ptCount val="1"/>
                <c:pt idx="0">
                  <c:v>2008-09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Summary!$V$37:$V$49</c:f>
              <c:numCache>
                <c:formatCode>#,##0</c:formatCode>
                <c:ptCount val="13"/>
                <c:pt idx="0">
                  <c:v>720</c:v>
                </c:pt>
                <c:pt idx="1">
                  <c:v>1833</c:v>
                </c:pt>
                <c:pt idx="2">
                  <c:v>2119</c:v>
                </c:pt>
                <c:pt idx="3">
                  <c:v>3282</c:v>
                </c:pt>
                <c:pt idx="4">
                  <c:v>27384</c:v>
                </c:pt>
                <c:pt idx="5">
                  <c:v>29116</c:v>
                </c:pt>
                <c:pt idx="6">
                  <c:v>28378</c:v>
                </c:pt>
                <c:pt idx="7">
                  <c:v>17179</c:v>
                </c:pt>
                <c:pt idx="8">
                  <c:v>12793</c:v>
                </c:pt>
                <c:pt idx="9">
                  <c:v>9937</c:v>
                </c:pt>
                <c:pt idx="10">
                  <c:v>6345</c:v>
                </c:pt>
                <c:pt idx="11">
                  <c:v>4642</c:v>
                </c:pt>
                <c:pt idx="12">
                  <c:v>2636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01C-4D0C-B60F-573FE1C16CC2}"/>
            </c:ext>
          </c:extLst>
        </c:ser>
        <c:ser>
          <c:idx val="21"/>
          <c:order val="21"/>
          <c:tx>
            <c:strRef>
              <c:f>Summary!$W$36</c:f>
              <c:strCache>
                <c:ptCount val="1"/>
                <c:pt idx="0">
                  <c:v>2009-10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Summary!$W$37:$W$49</c:f>
              <c:numCache>
                <c:formatCode>#,##0</c:formatCode>
                <c:ptCount val="13"/>
                <c:pt idx="0">
                  <c:v>583</c:v>
                </c:pt>
                <c:pt idx="1">
                  <c:v>1995</c:v>
                </c:pt>
                <c:pt idx="2">
                  <c:v>2228</c:v>
                </c:pt>
                <c:pt idx="3">
                  <c:v>3279</c:v>
                </c:pt>
                <c:pt idx="4">
                  <c:v>27287</c:v>
                </c:pt>
                <c:pt idx="5">
                  <c:v>28686</c:v>
                </c:pt>
                <c:pt idx="6">
                  <c:v>28573</c:v>
                </c:pt>
                <c:pt idx="7">
                  <c:v>21947</c:v>
                </c:pt>
                <c:pt idx="8">
                  <c:v>12514</c:v>
                </c:pt>
                <c:pt idx="9">
                  <c:v>9952</c:v>
                </c:pt>
                <c:pt idx="10">
                  <c:v>5990</c:v>
                </c:pt>
                <c:pt idx="11">
                  <c:v>4079</c:v>
                </c:pt>
                <c:pt idx="12">
                  <c:v>2407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01C-4D0C-B60F-573FE1C16CC2}"/>
            </c:ext>
          </c:extLst>
        </c:ser>
        <c:ser>
          <c:idx val="22"/>
          <c:order val="22"/>
          <c:tx>
            <c:strRef>
              <c:f>Summary!$X$36</c:f>
              <c:strCache>
                <c:ptCount val="1"/>
                <c:pt idx="0">
                  <c:v>2010-11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Summary!$X$37:$X$49</c:f>
              <c:numCache>
                <c:formatCode>_(* #,##0_);_(* \(#,##0\);_(* "-"??_);_(@_)</c:formatCode>
                <c:ptCount val="13"/>
                <c:pt idx="0">
                  <c:v>552</c:v>
                </c:pt>
                <c:pt idx="1">
                  <c:v>2099</c:v>
                </c:pt>
                <c:pt idx="2">
                  <c:v>2237</c:v>
                </c:pt>
                <c:pt idx="3">
                  <c:v>3222</c:v>
                </c:pt>
                <c:pt idx="4">
                  <c:v>27649</c:v>
                </c:pt>
                <c:pt idx="5">
                  <c:v>28316</c:v>
                </c:pt>
                <c:pt idx="6">
                  <c:v>28541</c:v>
                </c:pt>
                <c:pt idx="7">
                  <c:v>22289</c:v>
                </c:pt>
                <c:pt idx="8">
                  <c:v>17411</c:v>
                </c:pt>
                <c:pt idx="9">
                  <c:v>10218</c:v>
                </c:pt>
                <c:pt idx="10">
                  <c:v>5892</c:v>
                </c:pt>
                <c:pt idx="11">
                  <c:v>3991</c:v>
                </c:pt>
                <c:pt idx="12">
                  <c:v>2504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01C-4D0C-B60F-573FE1C16CC2}"/>
            </c:ext>
          </c:extLst>
        </c:ser>
        <c:ser>
          <c:idx val="23"/>
          <c:order val="23"/>
          <c:tx>
            <c:strRef>
              <c:f>Summary!$Y$36</c:f>
              <c:strCache>
                <c:ptCount val="1"/>
                <c:pt idx="0">
                  <c:v>2011-12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Summary!$Y$37:$Y$49</c:f>
              <c:numCache>
                <c:formatCode>_(* #,##0_);_(* \(#,##0\);_(* "-"??_);_(@_)</c:formatCode>
                <c:ptCount val="13"/>
                <c:pt idx="0">
                  <c:v>659</c:v>
                </c:pt>
                <c:pt idx="1">
                  <c:v>1852</c:v>
                </c:pt>
                <c:pt idx="2">
                  <c:v>2075</c:v>
                </c:pt>
                <c:pt idx="3">
                  <c:v>2889</c:v>
                </c:pt>
                <c:pt idx="4">
                  <c:v>26402</c:v>
                </c:pt>
                <c:pt idx="5">
                  <c:v>27262</c:v>
                </c:pt>
                <c:pt idx="6">
                  <c:v>26603</c:v>
                </c:pt>
                <c:pt idx="7">
                  <c:v>18843</c:v>
                </c:pt>
                <c:pt idx="8">
                  <c:v>14408</c:v>
                </c:pt>
                <c:pt idx="9">
                  <c:v>12156</c:v>
                </c:pt>
                <c:pt idx="10">
                  <c:v>5464</c:v>
                </c:pt>
                <c:pt idx="11">
                  <c:v>3774</c:v>
                </c:pt>
                <c:pt idx="12">
                  <c:v>2712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01C-4D0C-B60F-573FE1C16CC2}"/>
            </c:ext>
          </c:extLst>
        </c:ser>
        <c:ser>
          <c:idx val="24"/>
          <c:order val="24"/>
          <c:tx>
            <c:strRef>
              <c:f>Summary!$Z$36</c:f>
              <c:strCache>
                <c:ptCount val="1"/>
                <c:pt idx="0">
                  <c:v>2012-13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Summary!$Z$37:$Z$49</c:f>
              <c:numCache>
                <c:formatCode>#,##0</c:formatCode>
                <c:ptCount val="13"/>
                <c:pt idx="0">
                  <c:v>651</c:v>
                </c:pt>
                <c:pt idx="1">
                  <c:v>2041</c:v>
                </c:pt>
                <c:pt idx="2">
                  <c:v>2081</c:v>
                </c:pt>
                <c:pt idx="3">
                  <c:v>3057</c:v>
                </c:pt>
                <c:pt idx="4">
                  <c:v>28212</c:v>
                </c:pt>
                <c:pt idx="5">
                  <c:v>28628</c:v>
                </c:pt>
                <c:pt idx="6">
                  <c:v>27972</c:v>
                </c:pt>
                <c:pt idx="7">
                  <c:v>17526</c:v>
                </c:pt>
                <c:pt idx="8">
                  <c:v>12971</c:v>
                </c:pt>
                <c:pt idx="9">
                  <c:v>11751</c:v>
                </c:pt>
                <c:pt idx="10">
                  <c:v>5477</c:v>
                </c:pt>
                <c:pt idx="11">
                  <c:v>3560</c:v>
                </c:pt>
                <c:pt idx="12">
                  <c:v>2428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01C-4D0C-B60F-573FE1C16CC2}"/>
            </c:ext>
          </c:extLst>
        </c:ser>
        <c:ser>
          <c:idx val="25"/>
          <c:order val="25"/>
          <c:tx>
            <c:strRef>
              <c:f>Summary!$AA$36</c:f>
              <c:strCache>
                <c:ptCount val="1"/>
                <c:pt idx="0">
                  <c:v>2013-14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Summary!$AA$37:$AA$49</c:f>
              <c:numCache>
                <c:formatCode>_(* #,##0_);_(* \(#,##0\);_(* "-"??_);_(@_)</c:formatCode>
                <c:ptCount val="13"/>
                <c:pt idx="0">
                  <c:v>568</c:v>
                </c:pt>
                <c:pt idx="1">
                  <c:v>2057</c:v>
                </c:pt>
                <c:pt idx="2">
                  <c:v>2261</c:v>
                </c:pt>
                <c:pt idx="3">
                  <c:v>2799</c:v>
                </c:pt>
                <c:pt idx="4">
                  <c:v>29105</c:v>
                </c:pt>
                <c:pt idx="5">
                  <c:v>29488</c:v>
                </c:pt>
                <c:pt idx="6">
                  <c:v>27922</c:v>
                </c:pt>
                <c:pt idx="7">
                  <c:v>17629</c:v>
                </c:pt>
                <c:pt idx="8">
                  <c:v>12685</c:v>
                </c:pt>
                <c:pt idx="9">
                  <c:v>11471</c:v>
                </c:pt>
                <c:pt idx="10">
                  <c:v>5250</c:v>
                </c:pt>
                <c:pt idx="11">
                  <c:v>3446</c:v>
                </c:pt>
                <c:pt idx="12">
                  <c:v>2355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01C-4D0C-B60F-573FE1C16CC2}"/>
            </c:ext>
          </c:extLst>
        </c:ser>
        <c:ser>
          <c:idx val="26"/>
          <c:order val="26"/>
          <c:tx>
            <c:strRef>
              <c:f>Summary!$AB$36</c:f>
              <c:strCache>
                <c:ptCount val="1"/>
                <c:pt idx="0">
                  <c:v>2014-15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Summary!$AB$37:$AB$49</c:f>
              <c:numCache>
                <c:formatCode>_(* #,##0_);_(* \(#,##0\);_(* "-"??_);_(@_)</c:formatCode>
                <c:ptCount val="13"/>
                <c:pt idx="0">
                  <c:v>580</c:v>
                </c:pt>
                <c:pt idx="1">
                  <c:v>2050</c:v>
                </c:pt>
                <c:pt idx="2">
                  <c:v>2263</c:v>
                </c:pt>
                <c:pt idx="3">
                  <c:v>2912</c:v>
                </c:pt>
                <c:pt idx="4">
                  <c:v>28640</c:v>
                </c:pt>
                <c:pt idx="5">
                  <c:v>29976</c:v>
                </c:pt>
                <c:pt idx="6">
                  <c:v>28738</c:v>
                </c:pt>
                <c:pt idx="7">
                  <c:v>17835</c:v>
                </c:pt>
                <c:pt idx="8">
                  <c:v>14340</c:v>
                </c:pt>
                <c:pt idx="9">
                  <c:v>11101</c:v>
                </c:pt>
                <c:pt idx="10">
                  <c:v>4913</c:v>
                </c:pt>
                <c:pt idx="11">
                  <c:v>3154</c:v>
                </c:pt>
                <c:pt idx="12">
                  <c:v>2209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01C-4D0C-B60F-573FE1C16CC2}"/>
            </c:ext>
          </c:extLst>
        </c:ser>
        <c:ser>
          <c:idx val="27"/>
          <c:order val="27"/>
          <c:tx>
            <c:strRef>
              <c:f>Summary!$AC$36</c:f>
              <c:strCache>
                <c:ptCount val="1"/>
                <c:pt idx="0">
                  <c:v>2015-16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Summary!$AC$37:$AC$49</c:f>
              <c:numCache>
                <c:formatCode>_(* #,##0_);_(* \(#,##0\);_(* "-"??_);_(@_)</c:formatCode>
                <c:ptCount val="13"/>
                <c:pt idx="0">
                  <c:v>535</c:v>
                </c:pt>
                <c:pt idx="1">
                  <c:v>2118</c:v>
                </c:pt>
                <c:pt idx="2">
                  <c:v>2207</c:v>
                </c:pt>
                <c:pt idx="3">
                  <c:v>2912</c:v>
                </c:pt>
                <c:pt idx="4">
                  <c:v>28999</c:v>
                </c:pt>
                <c:pt idx="5">
                  <c:v>29738</c:v>
                </c:pt>
                <c:pt idx="6">
                  <c:v>28767</c:v>
                </c:pt>
                <c:pt idx="7">
                  <c:v>17595</c:v>
                </c:pt>
                <c:pt idx="8">
                  <c:v>12104</c:v>
                </c:pt>
                <c:pt idx="9">
                  <c:v>10317</c:v>
                </c:pt>
                <c:pt idx="10">
                  <c:v>4594</c:v>
                </c:pt>
                <c:pt idx="11">
                  <c:v>3055</c:v>
                </c:pt>
                <c:pt idx="12">
                  <c:v>1950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01C-4D0C-B60F-573FE1C16CC2}"/>
            </c:ext>
          </c:extLst>
        </c:ser>
        <c:ser>
          <c:idx val="28"/>
          <c:order val="28"/>
          <c:tx>
            <c:strRef>
              <c:f>Summary!$AD$36</c:f>
              <c:strCache>
                <c:ptCount val="1"/>
                <c:pt idx="0">
                  <c:v>2016-17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Summary!$AD$37:$AD$49</c:f>
              <c:numCache>
                <c:formatCode>_-* #,##0_-;\-* #,##0_-;_-* "-"??_-;_-@_-</c:formatCode>
                <c:ptCount val="13"/>
                <c:pt idx="0">
                  <c:v>514</c:v>
                </c:pt>
                <c:pt idx="1">
                  <c:v>1780</c:v>
                </c:pt>
                <c:pt idx="2">
                  <c:v>2085</c:v>
                </c:pt>
                <c:pt idx="3">
                  <c:v>2640</c:v>
                </c:pt>
                <c:pt idx="4">
                  <c:v>30627</c:v>
                </c:pt>
                <c:pt idx="5">
                  <c:v>30329</c:v>
                </c:pt>
                <c:pt idx="6">
                  <c:v>28691</c:v>
                </c:pt>
                <c:pt idx="7">
                  <c:v>17871</c:v>
                </c:pt>
                <c:pt idx="8">
                  <c:v>12446</c:v>
                </c:pt>
                <c:pt idx="9">
                  <c:v>10665</c:v>
                </c:pt>
                <c:pt idx="10">
                  <c:v>4660</c:v>
                </c:pt>
                <c:pt idx="11">
                  <c:v>2924</c:v>
                </c:pt>
                <c:pt idx="12">
                  <c:v>2108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01C-4D0C-B60F-573FE1C16CC2}"/>
            </c:ext>
          </c:extLst>
        </c:ser>
        <c:ser>
          <c:idx val="29"/>
          <c:order val="29"/>
          <c:tx>
            <c:strRef>
              <c:f>Summary!$AE$36</c:f>
              <c:strCache>
                <c:ptCount val="1"/>
                <c:pt idx="0">
                  <c:v> 2017-18 </c:v>
                </c:pt>
              </c:strCache>
            </c:strRef>
          </c:tx>
          <c:spPr>
            <a:ln w="25400">
              <a:noFill/>
            </a:ln>
          </c:spPr>
          <c:cat>
            <c:strRef>
              <c:f>Summary!$A$37:$A$49</c:f>
              <c:strCache>
                <c:ptCount val="13"/>
                <c:pt idx="0">
                  <c:v>ECS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Summary!$AE$37:$AE$49</c:f>
              <c:numCache>
                <c:formatCode>_-* #,##0_-;\-* #,##0_-;_-* "-"??_-;_-@_-</c:formatCode>
                <c:ptCount val="13"/>
                <c:pt idx="0">
                  <c:v>475</c:v>
                </c:pt>
                <c:pt idx="1">
                  <c:v>1682</c:v>
                </c:pt>
                <c:pt idx="2">
                  <c:v>1838</c:v>
                </c:pt>
                <c:pt idx="3">
                  <c:v>2745</c:v>
                </c:pt>
                <c:pt idx="4">
                  <c:v>29329</c:v>
                </c:pt>
                <c:pt idx="5">
                  <c:v>31345</c:v>
                </c:pt>
                <c:pt idx="6">
                  <c:v>28483</c:v>
                </c:pt>
                <c:pt idx="7">
                  <c:v>17339</c:v>
                </c:pt>
                <c:pt idx="8">
                  <c:v>11587</c:v>
                </c:pt>
                <c:pt idx="9">
                  <c:v>10448</c:v>
                </c:pt>
                <c:pt idx="10">
                  <c:v>4557</c:v>
                </c:pt>
                <c:pt idx="11">
                  <c:v>2908</c:v>
                </c:pt>
                <c:pt idx="12">
                  <c:v>2033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01C-4D0C-B60F-573FE1C16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676816"/>
        <c:axId val="437677208"/>
      </c:areaChart>
      <c:catAx>
        <c:axId val="43767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37677208"/>
        <c:crosses val="autoZero"/>
        <c:auto val="1"/>
        <c:lblAlgn val="ctr"/>
        <c:lblOffset val="100"/>
        <c:noMultiLvlLbl val="0"/>
      </c:catAx>
      <c:valAx>
        <c:axId val="437677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376768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308342780109687"/>
          <c:y val="2.0352055993000863E-2"/>
          <c:w val="9.0624665528976786E-2"/>
          <c:h val="0.97106981286479854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0</xdr:rowOff>
    </xdr:from>
    <xdr:to>
      <xdr:col>10</xdr:col>
      <xdr:colOff>657224</xdr:colOff>
      <xdr:row>7</xdr:row>
      <xdr:rowOff>123860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0" y="0"/>
          <a:ext cx="3057524" cy="1457360"/>
        </a:xfrm>
        <a:prstGeom prst="rect">
          <a:avLst/>
        </a:prstGeom>
      </xdr:spPr>
    </xdr:pic>
    <xdr:clientData/>
  </xdr:twoCellAnchor>
  <xdr:twoCellAnchor editAs="oneCell">
    <xdr:from>
      <xdr:col>11</xdr:col>
      <xdr:colOff>600075</xdr:colOff>
      <xdr:row>26</xdr:row>
      <xdr:rowOff>9525</xdr:rowOff>
    </xdr:from>
    <xdr:to>
      <xdr:col>16</xdr:col>
      <xdr:colOff>26540</xdr:colOff>
      <xdr:row>28</xdr:row>
      <xdr:rowOff>76200</xdr:rowOff>
    </xdr:to>
    <xdr:pic>
      <xdr:nvPicPr>
        <xdr:cNvPr id="3" name="Picture 2" descr="AB-Gov 2Color Sky CMYK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29550" y="5667375"/>
          <a:ext cx="2712590" cy="447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174048</xdr:colOff>
      <xdr:row>0</xdr:row>
      <xdr:rowOff>33771</xdr:rowOff>
    </xdr:from>
    <xdr:to>
      <xdr:col>40</xdr:col>
      <xdr:colOff>181840</xdr:colOff>
      <xdr:row>5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604404</xdr:colOff>
      <xdr:row>45</xdr:row>
      <xdr:rowOff>101309</xdr:rowOff>
    </xdr:from>
    <xdr:to>
      <xdr:col>37</xdr:col>
      <xdr:colOff>335972</xdr:colOff>
      <xdr:row>64</xdr:row>
      <xdr:rowOff>11255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112567</xdr:colOff>
      <xdr:row>24</xdr:row>
      <xdr:rowOff>129885</xdr:rowOff>
    </xdr:from>
    <xdr:to>
      <xdr:col>30</xdr:col>
      <xdr:colOff>25977</xdr:colOff>
      <xdr:row>43</xdr:row>
      <xdr:rowOff>116031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38100</xdr:colOff>
      <xdr:row>42</xdr:row>
      <xdr:rowOff>123825</xdr:rowOff>
    </xdr:from>
    <xdr:to>
      <xdr:col>30</xdr:col>
      <xdr:colOff>8659</xdr:colOff>
      <xdr:row>66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277956</xdr:colOff>
      <xdr:row>24</xdr:row>
      <xdr:rowOff>51955</xdr:rowOff>
    </xdr:from>
    <xdr:to>
      <xdr:col>39</xdr:col>
      <xdr:colOff>199158</xdr:colOff>
      <xdr:row>44</xdr:row>
      <xdr:rowOff>8659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143741</xdr:colOff>
      <xdr:row>7</xdr:row>
      <xdr:rowOff>36367</xdr:rowOff>
    </xdr:from>
    <xdr:to>
      <xdr:col>40</xdr:col>
      <xdr:colOff>545523</xdr:colOff>
      <xdr:row>14</xdr:row>
      <xdr:rowOff>15586</xdr:rowOff>
    </xdr:to>
    <xdr:graphicFrame macro="">
      <xdr:nvGraphicFramePr>
        <xdr:cNvPr id="7" name="Chart 13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190500</xdr:colOff>
      <xdr:row>26</xdr:row>
      <xdr:rowOff>52821</xdr:rowOff>
    </xdr:from>
    <xdr:to>
      <xdr:col>17</xdr:col>
      <xdr:colOff>162791</xdr:colOff>
      <xdr:row>29</xdr:row>
      <xdr:rowOff>14720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 txBox="1"/>
      </xdr:nvSpPr>
      <xdr:spPr>
        <a:xfrm>
          <a:off x="1304925" y="7063221"/>
          <a:ext cx="1972541" cy="39052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/>
            <a:t>Enrolments per year</a:t>
          </a:r>
        </a:p>
        <a:p>
          <a:pPr algn="ctr"/>
          <a:r>
            <a:rPr lang="en-US" sz="800"/>
            <a:t>ALTERNATE FRENCH 1988-2018</a:t>
          </a:r>
        </a:p>
      </xdr:txBody>
    </xdr:sp>
    <xdr:clientData/>
  </xdr:twoCellAnchor>
  <xdr:twoCellAnchor>
    <xdr:from>
      <xdr:col>6</xdr:col>
      <xdr:colOff>190499</xdr:colOff>
      <xdr:row>44</xdr:row>
      <xdr:rowOff>47625</xdr:rowOff>
    </xdr:from>
    <xdr:to>
      <xdr:col>18</xdr:col>
      <xdr:colOff>123824</xdr:colOff>
      <xdr:row>47</xdr:row>
      <xdr:rowOff>9525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 txBox="1"/>
      </xdr:nvSpPr>
      <xdr:spPr>
        <a:xfrm>
          <a:off x="1304924" y="9629775"/>
          <a:ext cx="2114550" cy="3905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/>
            <a:t>Enrolments per year </a:t>
          </a:r>
        </a:p>
        <a:p>
          <a:pPr algn="ctr"/>
          <a:r>
            <a:rPr lang="en-US" sz="800"/>
            <a:t>FRANCOPHONE EDUCATION 1988-2018</a:t>
          </a:r>
        </a:p>
      </xdr:txBody>
    </xdr:sp>
    <xdr:clientData/>
  </xdr:twoCellAnchor>
  <xdr:twoCellAnchor>
    <xdr:from>
      <xdr:col>33</xdr:col>
      <xdr:colOff>157596</xdr:colOff>
      <xdr:row>24</xdr:row>
      <xdr:rowOff>90921</xdr:rowOff>
    </xdr:from>
    <xdr:to>
      <xdr:col>36</xdr:col>
      <xdr:colOff>471922</xdr:colOff>
      <xdr:row>27</xdr:row>
      <xdr:rowOff>52821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 txBox="1"/>
      </xdr:nvSpPr>
      <xdr:spPr>
        <a:xfrm>
          <a:off x="7625196" y="6815571"/>
          <a:ext cx="2286001" cy="3905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/>
            <a:t>Enrolments per year</a:t>
          </a:r>
        </a:p>
        <a:p>
          <a:pPr algn="ctr"/>
          <a:r>
            <a:rPr lang="en-US" sz="800"/>
            <a:t>FRENCH AS A SECOND LANGUAGE 1988-2018</a:t>
          </a:r>
        </a:p>
      </xdr:txBody>
    </xdr:sp>
    <xdr:clientData/>
  </xdr:twoCellAnchor>
  <xdr:twoCellAnchor>
    <xdr:from>
      <xdr:col>33</xdr:col>
      <xdr:colOff>652895</xdr:colOff>
      <xdr:row>7</xdr:row>
      <xdr:rowOff>51954</xdr:rowOff>
    </xdr:from>
    <xdr:to>
      <xdr:col>38</xdr:col>
      <xdr:colOff>62345</xdr:colOff>
      <xdr:row>7</xdr:row>
      <xdr:rowOff>290079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 txBox="1"/>
      </xdr:nvSpPr>
      <xdr:spPr>
        <a:xfrm>
          <a:off x="7675418" y="2597727"/>
          <a:ext cx="2699904" cy="238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/>
            <a:t>Accrued Enrolments </a:t>
          </a:r>
          <a:r>
            <a:rPr lang="en-US" sz="800" baseline="0"/>
            <a:t> from 1988  to 2018</a:t>
          </a:r>
          <a:endParaRPr lang="en-US" sz="800"/>
        </a:p>
      </xdr:txBody>
    </xdr:sp>
    <xdr:clientData/>
  </xdr:twoCellAnchor>
  <xdr:twoCellAnchor>
    <xdr:from>
      <xdr:col>0</xdr:col>
      <xdr:colOff>113431</xdr:colOff>
      <xdr:row>70</xdr:row>
      <xdr:rowOff>115166</xdr:rowOff>
    </xdr:from>
    <xdr:to>
      <xdr:col>28</xdr:col>
      <xdr:colOff>121226</xdr:colOff>
      <xdr:row>92</xdr:row>
      <xdr:rowOff>17317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86591</xdr:colOff>
      <xdr:row>70</xdr:row>
      <xdr:rowOff>90054</xdr:rowOff>
    </xdr:from>
    <xdr:to>
      <xdr:col>18</xdr:col>
      <xdr:colOff>105641</xdr:colOff>
      <xdr:row>73</xdr:row>
      <xdr:rowOff>60612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 txBox="1"/>
      </xdr:nvSpPr>
      <xdr:spPr>
        <a:xfrm>
          <a:off x="1753466" y="13386954"/>
          <a:ext cx="1647825" cy="399183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/>
            <a:t>Enrolments per Grade</a:t>
          </a:r>
        </a:p>
        <a:p>
          <a:pPr algn="ctr"/>
          <a:r>
            <a:rPr lang="en-US" sz="800"/>
            <a:t>ALTERNATE FRENCH 1988-2018</a:t>
          </a:r>
        </a:p>
      </xdr:txBody>
    </xdr:sp>
    <xdr:clientData/>
  </xdr:twoCellAnchor>
  <xdr:twoCellAnchor>
    <xdr:from>
      <xdr:col>32</xdr:col>
      <xdr:colOff>172314</xdr:colOff>
      <xdr:row>70</xdr:row>
      <xdr:rowOff>81973</xdr:rowOff>
    </xdr:from>
    <xdr:to>
      <xdr:col>39</xdr:col>
      <xdr:colOff>355022</xdr:colOff>
      <xdr:row>91</xdr:row>
      <xdr:rowOff>86591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348095</xdr:colOff>
      <xdr:row>70</xdr:row>
      <xdr:rowOff>74468</xdr:rowOff>
    </xdr:from>
    <xdr:to>
      <xdr:col>37</xdr:col>
      <xdr:colOff>414771</xdr:colOff>
      <xdr:row>73</xdr:row>
      <xdr:rowOff>36366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 txBox="1"/>
      </xdr:nvSpPr>
      <xdr:spPr>
        <a:xfrm>
          <a:off x="8472920" y="13371368"/>
          <a:ext cx="2038351" cy="390523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/>
            <a:t>Enrolments per  Grade</a:t>
          </a:r>
        </a:p>
        <a:p>
          <a:pPr algn="ctr"/>
          <a:r>
            <a:rPr lang="en-US" sz="800"/>
            <a:t>FRANCOPHONE EDUCATION 1988-2018</a:t>
          </a:r>
        </a:p>
      </xdr:txBody>
    </xdr:sp>
    <xdr:clientData/>
  </xdr:twoCellAnchor>
  <xdr:twoCellAnchor>
    <xdr:from>
      <xdr:col>0</xdr:col>
      <xdr:colOff>51955</xdr:colOff>
      <xdr:row>93</xdr:row>
      <xdr:rowOff>59747</xdr:rowOff>
    </xdr:from>
    <xdr:to>
      <xdr:col>28</xdr:col>
      <xdr:colOff>129886</xdr:colOff>
      <xdr:row>115</xdr:row>
      <xdr:rowOff>69273</xdr:rowOff>
    </xdr:to>
    <xdr:graphicFrame macro="">
      <xdr:nvGraphicFramePr>
        <xdr:cNvPr id="16" name="Chart 19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69272</xdr:colOff>
      <xdr:row>91</xdr:row>
      <xdr:rowOff>141145</xdr:rowOff>
    </xdr:from>
    <xdr:to>
      <xdr:col>19</xdr:col>
      <xdr:colOff>103908</xdr:colOff>
      <xdr:row>95</xdr:row>
      <xdr:rowOff>43294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 txBox="1"/>
      </xdr:nvSpPr>
      <xdr:spPr>
        <a:xfrm>
          <a:off x="1376795" y="16783918"/>
          <a:ext cx="2216727" cy="490967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/>
            <a:t>Enrolments per  Grade</a:t>
          </a:r>
        </a:p>
        <a:p>
          <a:pPr algn="ctr"/>
          <a:r>
            <a:rPr lang="en-US" sz="800"/>
            <a:t>FRENCH AS A SECOND LANGUAGE 1988-2018</a:t>
          </a:r>
        </a:p>
      </xdr:txBody>
    </xdr:sp>
    <xdr:clientData/>
  </xdr:twoCellAnchor>
  <xdr:twoCellAnchor>
    <xdr:from>
      <xdr:col>33</xdr:col>
      <xdr:colOff>38101</xdr:colOff>
      <xdr:row>44</xdr:row>
      <xdr:rowOff>24246</xdr:rowOff>
    </xdr:from>
    <xdr:to>
      <xdr:col>35</xdr:col>
      <xdr:colOff>104777</xdr:colOff>
      <xdr:row>46</xdr:row>
      <xdr:rowOff>114299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 txBox="1"/>
      </xdr:nvSpPr>
      <xdr:spPr>
        <a:xfrm>
          <a:off x="7060624" y="9912928"/>
          <a:ext cx="1382858" cy="38446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800"/>
            <a:t>Enrolments Pie</a:t>
          </a:r>
          <a:r>
            <a:rPr lang="en-US" sz="800" baseline="0"/>
            <a:t> Chart</a:t>
          </a:r>
          <a:r>
            <a:rPr lang="en-US" sz="800"/>
            <a:t>  per Authority  2017-2018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N:\Language%20Services\Shared\Vivian%20Abboud%202008\Th&#233;odorique\NEW%20Organization\2009-2010\Administration\School_Lists_datas\2011-2012\Enrollment%20per%20category\EXCEL%20Version_DO%20NOT%20TOUCH\French%20enrol%20results%202011-2012_Office.xlsx?62D6994B" TargetMode="External"/><Relationship Id="rId1" Type="http://schemas.openxmlformats.org/officeDocument/2006/relationships/externalLinkPath" Target="file:///\\62D6994B\French%20enrol%20results%202011-2012_Offi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Language%20Services\Shared\Vivian%20Abboud%202008\Th&#233;odorique\NEW%20Organization\2009-2010\Administration\School_Lists_datas\School_Records_Summary_From%2020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guage%20Services\Shared\Vivian%20Abboud%202008\Th&#233;odorique\NEW%20Organization\2009-2010\Administration\School_Lists_datas\2009-2010\French%20enrol%202009-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Table of contents"/>
      <sheetName val="Cover Alternative"/>
      <sheetName val="Alternative"/>
      <sheetName val="Cover FSL"/>
      <sheetName val="French as a Second Language"/>
      <sheetName val="Cover Franco"/>
      <sheetName val="Francophone"/>
      <sheetName val="Query"/>
      <sheetName val="Cover Summary"/>
      <sheetName val="Summary Enrolments 1988-2012"/>
      <sheetName val="Authorities"/>
      <sheetName val="Numbers per categories"/>
      <sheetName val="Program Removed from 2010-11"/>
      <sheetName val="Program Added in 2011-201"/>
      <sheetName val="Cover Graphs"/>
      <sheetName val="Graphs"/>
    </sheetNames>
    <sheetDataSet>
      <sheetData sheetId="0" refreshError="1"/>
      <sheetData sheetId="1" refreshError="1"/>
      <sheetData sheetId="2" refreshError="1"/>
      <sheetData sheetId="3" refreshError="1">
        <row r="328">
          <cell r="I328">
            <v>4268</v>
          </cell>
          <cell r="J328">
            <v>4111</v>
          </cell>
          <cell r="K328">
            <v>3629</v>
          </cell>
          <cell r="L328">
            <v>3446</v>
          </cell>
          <cell r="M328">
            <v>3034</v>
          </cell>
          <cell r="N328">
            <v>2725</v>
          </cell>
          <cell r="O328">
            <v>2625</v>
          </cell>
          <cell r="P328">
            <v>3005</v>
          </cell>
          <cell r="Q328">
            <v>2705</v>
          </cell>
          <cell r="R328">
            <v>2338</v>
          </cell>
          <cell r="S328">
            <v>1830</v>
          </cell>
          <cell r="T328">
            <v>1637</v>
          </cell>
          <cell r="U328">
            <v>1400</v>
          </cell>
        </row>
      </sheetData>
      <sheetData sheetId="4" refreshError="1"/>
      <sheetData sheetId="5" refreshError="1">
        <row r="1373">
          <cell r="I1373">
            <v>659</v>
          </cell>
          <cell r="J1373">
            <v>1852</v>
          </cell>
          <cell r="K1373">
            <v>2075</v>
          </cell>
          <cell r="L1373">
            <v>2889</v>
          </cell>
          <cell r="M1373">
            <v>26402</v>
          </cell>
          <cell r="N1373">
            <v>27262</v>
          </cell>
          <cell r="O1373">
            <v>26603</v>
          </cell>
          <cell r="P1373">
            <v>18843</v>
          </cell>
          <cell r="Q1373">
            <v>14408</v>
          </cell>
          <cell r="R1373">
            <v>12156</v>
          </cell>
          <cell r="S1373">
            <v>5464</v>
          </cell>
          <cell r="T1373">
            <v>3774</v>
          </cell>
          <cell r="U1373">
            <v>2712</v>
          </cell>
        </row>
      </sheetData>
      <sheetData sheetId="6" refreshError="1"/>
      <sheetData sheetId="7" refreshError="1">
        <row r="46">
          <cell r="I46">
            <v>973</v>
          </cell>
          <cell r="J46">
            <v>583</v>
          </cell>
          <cell r="K46">
            <v>566</v>
          </cell>
          <cell r="L46">
            <v>508</v>
          </cell>
          <cell r="M46">
            <v>524</v>
          </cell>
          <cell r="N46">
            <v>498</v>
          </cell>
          <cell r="O46">
            <v>466</v>
          </cell>
          <cell r="P46">
            <v>409</v>
          </cell>
          <cell r="Q46">
            <v>376</v>
          </cell>
          <cell r="R46">
            <v>313</v>
          </cell>
          <cell r="S46">
            <v>256</v>
          </cell>
          <cell r="T46">
            <v>232</v>
          </cell>
          <cell r="U46">
            <v>239</v>
          </cell>
        </row>
      </sheetData>
      <sheetData sheetId="8" refreshError="1"/>
      <sheetData sheetId="9" refreshError="1"/>
      <sheetData sheetId="10" refreshError="1"/>
      <sheetData sheetId="11" refreshError="1">
        <row r="5">
          <cell r="B5">
            <v>0</v>
          </cell>
          <cell r="C5">
            <v>0</v>
          </cell>
          <cell r="D5">
            <v>32</v>
          </cell>
          <cell r="F5">
            <v>0</v>
          </cell>
          <cell r="G5">
            <v>0</v>
          </cell>
          <cell r="H5">
            <v>34</v>
          </cell>
          <cell r="J5">
            <v>0</v>
          </cell>
          <cell r="K5">
            <v>0</v>
          </cell>
          <cell r="L5">
            <v>34</v>
          </cell>
          <cell r="N5">
            <v>0</v>
          </cell>
          <cell r="O5">
            <v>0</v>
          </cell>
          <cell r="P5">
            <v>34</v>
          </cell>
        </row>
        <row r="6">
          <cell r="B6">
            <v>0</v>
          </cell>
          <cell r="C6">
            <v>0</v>
          </cell>
          <cell r="D6">
            <v>5573</v>
          </cell>
          <cell r="F6">
            <v>0</v>
          </cell>
          <cell r="G6">
            <v>0</v>
          </cell>
          <cell r="H6">
            <v>5549</v>
          </cell>
          <cell r="J6">
            <v>0</v>
          </cell>
          <cell r="K6">
            <v>0</v>
          </cell>
          <cell r="L6">
            <v>5699</v>
          </cell>
          <cell r="N6">
            <v>0</v>
          </cell>
          <cell r="O6">
            <v>0</v>
          </cell>
          <cell r="P6">
            <v>5943</v>
          </cell>
        </row>
        <row r="12">
          <cell r="B12">
            <v>4</v>
          </cell>
          <cell r="C12">
            <v>0</v>
          </cell>
          <cell r="D12">
            <v>194</v>
          </cell>
          <cell r="F12">
            <v>3</v>
          </cell>
          <cell r="G12">
            <v>0</v>
          </cell>
          <cell r="H12">
            <v>197</v>
          </cell>
          <cell r="J12">
            <v>4</v>
          </cell>
          <cell r="K12">
            <v>0</v>
          </cell>
          <cell r="L12">
            <v>207</v>
          </cell>
          <cell r="N12">
            <v>4</v>
          </cell>
          <cell r="O12">
            <v>0</v>
          </cell>
          <cell r="P12">
            <v>210</v>
          </cell>
        </row>
        <row r="13">
          <cell r="B13">
            <v>1027</v>
          </cell>
          <cell r="C13">
            <v>0</v>
          </cell>
          <cell r="D13">
            <v>33173</v>
          </cell>
          <cell r="F13">
            <v>937</v>
          </cell>
          <cell r="G13">
            <v>0</v>
          </cell>
          <cell r="H13">
            <v>33948</v>
          </cell>
          <cell r="J13">
            <v>956</v>
          </cell>
          <cell r="K13">
            <v>0</v>
          </cell>
          <cell r="L13">
            <v>34442</v>
          </cell>
          <cell r="N13">
            <v>966</v>
          </cell>
          <cell r="O13">
            <v>0</v>
          </cell>
          <cell r="P13">
            <v>35787</v>
          </cell>
        </row>
        <row r="18">
          <cell r="F18">
            <v>33</v>
          </cell>
          <cell r="G18">
            <v>3</v>
          </cell>
          <cell r="J18">
            <v>29</v>
          </cell>
          <cell r="K18">
            <v>3</v>
          </cell>
          <cell r="N18">
            <v>27</v>
          </cell>
          <cell r="O18">
            <v>3</v>
          </cell>
        </row>
        <row r="19">
          <cell r="B19">
            <v>43</v>
          </cell>
          <cell r="C19">
            <v>0</v>
          </cell>
          <cell r="D19">
            <v>1106</v>
          </cell>
          <cell r="F19">
            <v>37</v>
          </cell>
          <cell r="G19">
            <v>3</v>
          </cell>
          <cell r="H19">
            <v>1125</v>
          </cell>
          <cell r="J19">
            <v>34</v>
          </cell>
          <cell r="K19">
            <v>3</v>
          </cell>
          <cell r="L19">
            <v>1132</v>
          </cell>
          <cell r="N19">
            <v>32</v>
          </cell>
          <cell r="O19">
            <v>3</v>
          </cell>
          <cell r="P19">
            <v>1089</v>
          </cell>
        </row>
        <row r="20">
          <cell r="B20">
            <v>4544</v>
          </cell>
          <cell r="C20">
            <v>0</v>
          </cell>
          <cell r="D20">
            <v>141820</v>
          </cell>
          <cell r="F20">
            <v>3971</v>
          </cell>
          <cell r="G20">
            <v>105</v>
          </cell>
          <cell r="H20">
            <v>145444</v>
          </cell>
          <cell r="J20">
            <v>3955</v>
          </cell>
          <cell r="K20">
            <v>105</v>
          </cell>
          <cell r="L20">
            <v>150861</v>
          </cell>
          <cell r="N20">
            <v>3865</v>
          </cell>
          <cell r="O20">
            <v>106</v>
          </cell>
          <cell r="P20">
            <v>141128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ancophones"/>
      <sheetName val="Alternative French"/>
      <sheetName val="French as a Second Language"/>
      <sheetName val="Summary"/>
    </sheetNames>
    <sheetDataSet>
      <sheetData sheetId="0">
        <row r="3">
          <cell r="C3">
            <v>5</v>
          </cell>
          <cell r="E3">
            <v>0</v>
          </cell>
          <cell r="F3">
            <v>5</v>
          </cell>
          <cell r="H3">
            <v>0</v>
          </cell>
          <cell r="I3">
            <v>5</v>
          </cell>
          <cell r="K3">
            <v>0</v>
          </cell>
          <cell r="L3">
            <v>5</v>
          </cell>
        </row>
      </sheetData>
      <sheetData sheetId="1">
        <row r="3">
          <cell r="B3">
            <v>4</v>
          </cell>
          <cell r="C3">
            <v>40</v>
          </cell>
          <cell r="F3">
            <v>41</v>
          </cell>
          <cell r="H3">
            <v>4</v>
          </cell>
          <cell r="I3">
            <v>43</v>
          </cell>
          <cell r="K3">
            <v>4</v>
          </cell>
        </row>
      </sheetData>
      <sheetData sheetId="2">
        <row r="3">
          <cell r="B3">
            <v>37</v>
          </cell>
          <cell r="C3">
            <v>63</v>
          </cell>
          <cell r="G3">
            <v>64</v>
          </cell>
          <cell r="J3">
            <v>65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ver IMM"/>
      <sheetName val="Alternative French"/>
      <sheetName val="Cover Fanco"/>
      <sheetName val="Francophones"/>
      <sheetName val="Cover FSL"/>
      <sheetName val="French as a Second Language"/>
      <sheetName val="Cover Summary"/>
      <sheetName val="Summary Enrolments 1988-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 t="str">
            <v>88-89</v>
          </cell>
        </row>
        <row r="16">
          <cell r="W16">
            <v>34885</v>
          </cell>
        </row>
        <row r="33">
          <cell r="W33">
            <v>5549</v>
          </cell>
        </row>
        <row r="50">
          <cell r="W50">
            <v>149520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8:Q31"/>
  <sheetViews>
    <sheetView tabSelected="1" view="pageLayout" zoomScaleNormal="100" workbookViewId="0">
      <selection activeCell="E4" sqref="E4"/>
    </sheetView>
  </sheetViews>
  <sheetFormatPr defaultRowHeight="15"/>
  <sheetData>
    <row r="8" spans="1:17" ht="46.5">
      <c r="A8" s="426" t="s">
        <v>1315</v>
      </c>
      <c r="B8" s="426"/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6"/>
      <c r="P8" s="426"/>
      <c r="Q8" s="426"/>
    </row>
    <row r="10" spans="1:17" ht="21">
      <c r="A10" s="427" t="s">
        <v>1348</v>
      </c>
      <c r="B10" s="427"/>
      <c r="C10" s="427"/>
      <c r="D10" s="427"/>
      <c r="E10" s="427"/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27"/>
    </row>
    <row r="11" spans="1:17" ht="21">
      <c r="A11" s="427" t="s">
        <v>1349</v>
      </c>
      <c r="B11" s="427"/>
      <c r="C11" s="427"/>
      <c r="D11" s="427"/>
      <c r="E11" s="427"/>
      <c r="F11" s="427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27"/>
    </row>
    <row r="12" spans="1:17" ht="21">
      <c r="A12" s="427" t="s">
        <v>1350</v>
      </c>
      <c r="B12" s="427"/>
      <c r="C12" s="427"/>
      <c r="D12" s="427"/>
      <c r="E12" s="427"/>
      <c r="F12" s="427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27"/>
    </row>
    <row r="13" spans="1:17" ht="21">
      <c r="A13" s="427" t="s">
        <v>1353</v>
      </c>
      <c r="B13" s="427"/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</row>
    <row r="15" spans="1:17">
      <c r="A15" s="428" t="s">
        <v>1351</v>
      </c>
      <c r="B15" s="428"/>
      <c r="C15" s="428"/>
      <c r="D15" s="428"/>
      <c r="E15" s="428"/>
      <c r="F15" s="428"/>
      <c r="G15" s="428"/>
      <c r="H15" s="428"/>
      <c r="I15" s="428"/>
      <c r="J15" s="428"/>
      <c r="K15" s="428"/>
      <c r="L15" s="428"/>
      <c r="M15" s="428"/>
      <c r="N15" s="428"/>
      <c r="O15" s="428"/>
      <c r="P15" s="428"/>
      <c r="Q15" s="428"/>
    </row>
    <row r="17" spans="1:17">
      <c r="A17" s="424" t="s">
        <v>1352</v>
      </c>
      <c r="B17" s="424"/>
      <c r="C17" s="424"/>
      <c r="D17" s="424"/>
      <c r="E17" s="424"/>
      <c r="F17" s="424"/>
      <c r="G17" s="424"/>
      <c r="H17" s="424"/>
      <c r="I17" s="424"/>
      <c r="J17" s="424"/>
      <c r="K17" s="424"/>
      <c r="L17" s="424"/>
      <c r="M17" s="424"/>
      <c r="N17" s="424"/>
      <c r="O17" s="424"/>
      <c r="P17" s="424"/>
      <c r="Q17" s="424"/>
    </row>
    <row r="20" spans="1:17">
      <c r="A20" s="425" t="s">
        <v>1294</v>
      </c>
      <c r="B20" s="425"/>
      <c r="C20" s="425"/>
      <c r="D20" s="425"/>
      <c r="E20" s="425"/>
      <c r="F20" s="425"/>
      <c r="G20" s="425"/>
      <c r="H20" s="425"/>
      <c r="I20" s="425"/>
      <c r="J20" s="425"/>
      <c r="K20" s="425"/>
      <c r="L20" s="425"/>
      <c r="M20" s="425"/>
      <c r="N20" s="425"/>
      <c r="O20" s="425"/>
      <c r="P20" s="425"/>
      <c r="Q20" s="425"/>
    </row>
    <row r="21" spans="1:17">
      <c r="A21" s="425"/>
      <c r="B21" s="425"/>
      <c r="C21" s="425"/>
      <c r="D21" s="425"/>
      <c r="E21" s="425"/>
      <c r="F21" s="425"/>
      <c r="G21" s="425"/>
      <c r="H21" s="425"/>
      <c r="I21" s="425"/>
      <c r="J21" s="425"/>
      <c r="K21" s="425"/>
      <c r="L21" s="425"/>
      <c r="M21" s="425"/>
      <c r="N21" s="425"/>
      <c r="O21" s="425"/>
      <c r="P21" s="425"/>
      <c r="Q21" s="425"/>
    </row>
    <row r="22" spans="1:17">
      <c r="A22" s="425"/>
      <c r="B22" s="425"/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5"/>
      <c r="N22" s="425"/>
      <c r="O22" s="425"/>
      <c r="P22" s="425"/>
      <c r="Q22" s="425"/>
    </row>
    <row r="23" spans="1:17">
      <c r="L23" s="141"/>
      <c r="M23" s="141"/>
      <c r="N23" s="141"/>
      <c r="O23" s="141"/>
      <c r="P23" s="141"/>
    </row>
    <row r="24" spans="1:17">
      <c r="L24" s="141"/>
      <c r="M24" s="141"/>
      <c r="N24" s="141"/>
      <c r="O24" s="141"/>
      <c r="P24" s="141"/>
    </row>
    <row r="25" spans="1:17">
      <c r="L25" s="141"/>
      <c r="M25" s="141"/>
      <c r="N25" s="141"/>
      <c r="O25" s="141"/>
      <c r="P25" s="141"/>
    </row>
    <row r="26" spans="1:17">
      <c r="L26" s="141"/>
      <c r="M26" s="418"/>
      <c r="N26" s="141"/>
      <c r="O26" s="141"/>
      <c r="P26" s="141"/>
    </row>
    <row r="27" spans="1:17">
      <c r="L27" s="141"/>
      <c r="M27" s="141"/>
      <c r="N27" s="141"/>
      <c r="O27" s="141"/>
      <c r="P27" s="141"/>
    </row>
    <row r="28" spans="1:17">
      <c r="L28" s="141"/>
      <c r="M28" s="141"/>
      <c r="N28" s="141"/>
      <c r="O28" s="141"/>
      <c r="P28" s="141"/>
    </row>
    <row r="29" spans="1:17">
      <c r="L29" s="141"/>
      <c r="M29" s="141"/>
      <c r="N29" s="141"/>
      <c r="O29" s="141"/>
      <c r="P29" s="141"/>
    </row>
    <row r="31" spans="1:17">
      <c r="P31" s="419"/>
    </row>
  </sheetData>
  <mergeCells count="8">
    <mergeCell ref="A17:Q17"/>
    <mergeCell ref="A20:Q22"/>
    <mergeCell ref="A8:Q8"/>
    <mergeCell ref="A10:Q10"/>
    <mergeCell ref="A11:Q11"/>
    <mergeCell ref="A12:Q12"/>
    <mergeCell ref="A13:Q13"/>
    <mergeCell ref="A15:Q15"/>
  </mergeCell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&amp;L_x000D_&amp;1#&amp;"Calibri"&amp;11&amp;K000000 Classification: Public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-0.249977111117893"/>
  </sheetPr>
  <dimension ref="A1:AB26"/>
  <sheetViews>
    <sheetView view="pageLayout" topLeftCell="A19" zoomScaleNormal="100" workbookViewId="0">
      <selection activeCell="B17" sqref="B17:D17"/>
    </sheetView>
  </sheetViews>
  <sheetFormatPr defaultRowHeight="15"/>
  <cols>
    <col min="1" max="1" width="12.140625" bestFit="1" customWidth="1"/>
    <col min="2" max="2" width="5.7109375" bestFit="1" customWidth="1"/>
    <col min="3" max="3" width="3.28515625" bestFit="1" customWidth="1"/>
    <col min="4" max="4" width="6.5703125" bestFit="1" customWidth="1"/>
    <col min="5" max="5" width="5.7109375" bestFit="1" customWidth="1"/>
    <col min="6" max="6" width="3.5703125" bestFit="1" customWidth="1"/>
    <col min="7" max="7" width="6.5703125" bestFit="1" customWidth="1"/>
    <col min="8" max="8" width="5.7109375" bestFit="1" customWidth="1"/>
    <col min="9" max="9" width="3.5703125" bestFit="1" customWidth="1"/>
    <col min="10" max="10" width="6.5703125" bestFit="1" customWidth="1"/>
    <col min="11" max="11" width="5.7109375" bestFit="1" customWidth="1"/>
    <col min="12" max="12" width="3.5703125" bestFit="1" customWidth="1"/>
    <col min="13" max="13" width="6.5703125" bestFit="1" customWidth="1"/>
    <col min="14" max="14" width="5.7109375" bestFit="1" customWidth="1"/>
    <col min="15" max="15" width="3.28515625" bestFit="1" customWidth="1"/>
    <col min="16" max="16" width="6.5703125" bestFit="1" customWidth="1"/>
    <col min="17" max="17" width="5.7109375" bestFit="1" customWidth="1"/>
    <col min="18" max="18" width="3.28515625" bestFit="1" customWidth="1"/>
    <col min="19" max="19" width="6.5703125" bestFit="1" customWidth="1"/>
    <col min="20" max="20" width="5.7109375" bestFit="1" customWidth="1"/>
    <col min="21" max="21" width="3.28515625" bestFit="1" customWidth="1"/>
    <col min="22" max="22" width="6.5703125" bestFit="1" customWidth="1"/>
    <col min="23" max="23" width="5.7109375" bestFit="1" customWidth="1"/>
    <col min="24" max="24" width="3.28515625" bestFit="1" customWidth="1"/>
    <col min="25" max="25" width="6.5703125" bestFit="1" customWidth="1"/>
    <col min="26" max="26" width="5.7109375" bestFit="1" customWidth="1"/>
    <col min="27" max="27" width="3.28515625" bestFit="1" customWidth="1"/>
    <col min="28" max="28" width="6.5703125" bestFit="1" customWidth="1"/>
  </cols>
  <sheetData>
    <row r="1" spans="1:28" ht="15.75" thickBot="1">
      <c r="A1" s="468" t="s">
        <v>1327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</row>
    <row r="2" spans="1:28">
      <c r="A2" s="1"/>
      <c r="B2" s="484" t="s">
        <v>1294</v>
      </c>
      <c r="C2" s="485"/>
      <c r="D2" s="486"/>
      <c r="E2" s="484" t="s">
        <v>1295</v>
      </c>
      <c r="F2" s="485"/>
      <c r="G2" s="486"/>
      <c r="H2" s="484" t="s">
        <v>1296</v>
      </c>
      <c r="I2" s="485"/>
      <c r="J2" s="486"/>
      <c r="K2" s="484" t="s">
        <v>1297</v>
      </c>
      <c r="L2" s="485"/>
      <c r="M2" s="486"/>
      <c r="N2" s="484" t="s">
        <v>1298</v>
      </c>
      <c r="O2" s="485"/>
      <c r="P2" s="486"/>
      <c r="Q2" s="484" t="s">
        <v>1299</v>
      </c>
      <c r="R2" s="485"/>
      <c r="S2" s="486"/>
      <c r="T2" s="484" t="s">
        <v>1300</v>
      </c>
      <c r="U2" s="485"/>
      <c r="V2" s="486"/>
      <c r="W2" s="484" t="s">
        <v>1301</v>
      </c>
      <c r="X2" s="485"/>
      <c r="Y2" s="486"/>
      <c r="Z2" s="484" t="s">
        <v>1302</v>
      </c>
      <c r="AA2" s="485"/>
      <c r="AB2" s="486"/>
    </row>
    <row r="3" spans="1:28" ht="15.75" thickBot="1">
      <c r="A3" s="1"/>
      <c r="B3" s="231" t="s">
        <v>269</v>
      </c>
      <c r="C3" s="232" t="s">
        <v>1211</v>
      </c>
      <c r="D3" s="233" t="s">
        <v>7</v>
      </c>
      <c r="E3" s="231" t="s">
        <v>269</v>
      </c>
      <c r="F3" s="232" t="s">
        <v>1211</v>
      </c>
      <c r="G3" s="233" t="s">
        <v>7</v>
      </c>
      <c r="H3" s="231" t="s">
        <v>269</v>
      </c>
      <c r="I3" s="232" t="s">
        <v>1211</v>
      </c>
      <c r="J3" s="233" t="s">
        <v>7</v>
      </c>
      <c r="K3" s="231" t="s">
        <v>269</v>
      </c>
      <c r="L3" s="232" t="s">
        <v>1211</v>
      </c>
      <c r="M3" s="233" t="s">
        <v>7</v>
      </c>
      <c r="N3" s="231" t="s">
        <v>269</v>
      </c>
      <c r="O3" s="232" t="s">
        <v>1211</v>
      </c>
      <c r="P3" s="233" t="s">
        <v>7</v>
      </c>
      <c r="Q3" s="231" t="s">
        <v>269</v>
      </c>
      <c r="R3" s="232" t="s">
        <v>1211</v>
      </c>
      <c r="S3" s="233" t="s">
        <v>7</v>
      </c>
      <c r="T3" s="231" t="s">
        <v>269</v>
      </c>
      <c r="U3" s="232" t="s">
        <v>1211</v>
      </c>
      <c r="V3" s="233" t="s">
        <v>7</v>
      </c>
      <c r="W3" s="231" t="s">
        <v>269</v>
      </c>
      <c r="X3" s="232" t="s">
        <v>1211</v>
      </c>
      <c r="Y3" s="233" t="s">
        <v>7</v>
      </c>
      <c r="Z3" s="231" t="s">
        <v>269</v>
      </c>
      <c r="AA3" s="232" t="s">
        <v>1211</v>
      </c>
      <c r="AB3" s="233" t="s">
        <v>7</v>
      </c>
    </row>
    <row r="4" spans="1:28">
      <c r="A4" s="234" t="s">
        <v>1</v>
      </c>
      <c r="B4" s="235">
        <v>0</v>
      </c>
      <c r="C4" s="236">
        <v>0</v>
      </c>
      <c r="D4" s="237">
        <v>4</v>
      </c>
      <c r="E4" s="235"/>
      <c r="F4" s="236"/>
      <c r="G4" s="237"/>
      <c r="H4" s="235"/>
      <c r="I4" s="236"/>
      <c r="J4" s="237"/>
      <c r="K4" s="238"/>
      <c r="L4" s="239"/>
      <c r="M4" s="240"/>
      <c r="N4" s="238"/>
      <c r="O4" s="239"/>
      <c r="P4" s="240"/>
      <c r="Q4" s="238"/>
      <c r="R4" s="239"/>
      <c r="S4" s="240"/>
      <c r="T4" s="238"/>
      <c r="U4" s="239"/>
      <c r="V4" s="240"/>
      <c r="W4" s="238"/>
      <c r="X4" s="239"/>
      <c r="Y4" s="240"/>
      <c r="Z4" s="238"/>
      <c r="AA4" s="239"/>
      <c r="AB4" s="240"/>
    </row>
    <row r="5" spans="1:28">
      <c r="A5" s="241" t="s">
        <v>1307</v>
      </c>
      <c r="B5" s="7">
        <v>23</v>
      </c>
      <c r="C5" s="349">
        <v>2</v>
      </c>
      <c r="D5" s="7">
        <v>59</v>
      </c>
      <c r="E5" s="242"/>
      <c r="F5" s="243"/>
      <c r="G5" s="244"/>
      <c r="H5" s="242"/>
      <c r="I5" s="243"/>
      <c r="J5" s="244"/>
      <c r="K5" s="245"/>
      <c r="L5" s="246"/>
      <c r="M5" s="247"/>
      <c r="N5" s="245"/>
      <c r="O5" s="246"/>
      <c r="P5" s="247"/>
      <c r="Q5" s="248"/>
      <c r="R5" s="249"/>
      <c r="S5" s="250"/>
      <c r="T5" s="248"/>
      <c r="U5" s="249"/>
      <c r="V5" s="250"/>
      <c r="W5" s="248"/>
      <c r="X5" s="249"/>
      <c r="Y5" s="250"/>
      <c r="Z5" s="248"/>
      <c r="AA5" s="249"/>
      <c r="AB5" s="250"/>
    </row>
    <row r="6" spans="1:28">
      <c r="A6" s="251" t="s">
        <v>1308</v>
      </c>
      <c r="B6" s="242">
        <v>3</v>
      </c>
      <c r="C6" s="252">
        <v>0</v>
      </c>
      <c r="D6" s="244">
        <v>43</v>
      </c>
      <c r="E6" s="253"/>
      <c r="F6" s="254"/>
      <c r="G6" s="255"/>
      <c r="H6" s="253"/>
      <c r="I6" s="254"/>
      <c r="J6" s="255"/>
      <c r="K6" s="256"/>
      <c r="L6" s="257"/>
      <c r="M6" s="258"/>
      <c r="N6" s="256"/>
      <c r="O6" s="257"/>
      <c r="P6" s="258"/>
      <c r="Q6" s="256"/>
      <c r="R6" s="257"/>
      <c r="S6" s="258"/>
      <c r="T6" s="256"/>
      <c r="U6" s="257"/>
      <c r="V6" s="258"/>
      <c r="W6" s="256"/>
      <c r="X6" s="257"/>
      <c r="Y6" s="258"/>
      <c r="Z6" s="256"/>
      <c r="AA6" s="257"/>
      <c r="AB6" s="258"/>
    </row>
    <row r="7" spans="1:28">
      <c r="A7" s="259" t="s">
        <v>1309</v>
      </c>
      <c r="B7" s="260">
        <f>SUM(B4:B6)</f>
        <v>26</v>
      </c>
      <c r="C7" s="261">
        <f>SUM(C4:C6)</f>
        <v>2</v>
      </c>
      <c r="D7" s="262">
        <f>SUM(D4:D6)</f>
        <v>106</v>
      </c>
      <c r="E7" s="260"/>
      <c r="F7" s="261"/>
      <c r="G7" s="262"/>
      <c r="H7" s="260"/>
      <c r="I7" s="261"/>
      <c r="J7" s="262"/>
      <c r="K7" s="263"/>
      <c r="L7" s="264"/>
      <c r="M7" s="265"/>
      <c r="N7" s="263"/>
      <c r="O7" s="264"/>
      <c r="P7" s="265"/>
      <c r="Q7" s="263"/>
      <c r="R7" s="264"/>
      <c r="S7" s="265"/>
      <c r="T7" s="263"/>
      <c r="U7" s="264"/>
      <c r="V7" s="265"/>
      <c r="W7" s="263"/>
      <c r="X7" s="264"/>
      <c r="Y7" s="265"/>
      <c r="Z7" s="263"/>
      <c r="AA7" s="264"/>
      <c r="AB7" s="265"/>
    </row>
    <row r="8" spans="1:28" ht="15.75" thickBot="1">
      <c r="A8" s="266" t="s">
        <v>1310</v>
      </c>
      <c r="B8" s="478">
        <f>B7+C7+D7</f>
        <v>134</v>
      </c>
      <c r="C8" s="479"/>
      <c r="D8" s="480"/>
      <c r="E8" s="478"/>
      <c r="F8" s="479"/>
      <c r="G8" s="480"/>
      <c r="H8" s="478"/>
      <c r="I8" s="479"/>
      <c r="J8" s="480"/>
      <c r="K8" s="478"/>
      <c r="L8" s="479"/>
      <c r="M8" s="480"/>
      <c r="N8" s="478"/>
      <c r="O8" s="479"/>
      <c r="P8" s="480"/>
      <c r="Q8" s="478"/>
      <c r="R8" s="479"/>
      <c r="S8" s="480"/>
      <c r="T8" s="478"/>
      <c r="U8" s="479"/>
      <c r="V8" s="480"/>
      <c r="W8" s="478"/>
      <c r="X8" s="479"/>
      <c r="Y8" s="480"/>
      <c r="Z8" s="478"/>
      <c r="AA8" s="479"/>
      <c r="AB8" s="480"/>
    </row>
    <row r="9" spans="1:2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28" ht="15.75" thickBot="1">
      <c r="A10" s="468" t="s">
        <v>1311</v>
      </c>
      <c r="B10" s="468"/>
      <c r="C10" s="468"/>
      <c r="D10" s="468"/>
      <c r="E10" s="468"/>
      <c r="F10" s="468"/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</row>
    <row r="11" spans="1:28">
      <c r="A11" s="1"/>
      <c r="B11" s="484" t="s">
        <v>1294</v>
      </c>
      <c r="C11" s="485"/>
      <c r="D11" s="486"/>
      <c r="E11" s="484" t="s">
        <v>1295</v>
      </c>
      <c r="F11" s="485"/>
      <c r="G11" s="486"/>
      <c r="H11" s="484" t="s">
        <v>1296</v>
      </c>
      <c r="I11" s="485"/>
      <c r="J11" s="486"/>
      <c r="K11" s="484" t="s">
        <v>1297</v>
      </c>
      <c r="L11" s="485"/>
      <c r="M11" s="486"/>
      <c r="N11" s="484" t="s">
        <v>1298</v>
      </c>
      <c r="O11" s="485"/>
      <c r="P11" s="486"/>
      <c r="Q11" s="484" t="s">
        <v>1299</v>
      </c>
      <c r="R11" s="485"/>
      <c r="S11" s="486"/>
      <c r="T11" s="484" t="s">
        <v>1300</v>
      </c>
      <c r="U11" s="485"/>
      <c r="V11" s="486"/>
      <c r="W11" s="484" t="s">
        <v>1301</v>
      </c>
      <c r="X11" s="485"/>
      <c r="Y11" s="486"/>
      <c r="Z11" s="484" t="s">
        <v>1302</v>
      </c>
      <c r="AA11" s="485"/>
      <c r="AB11" s="486"/>
    </row>
    <row r="12" spans="1:28" ht="15.75" thickBot="1">
      <c r="A12" s="1"/>
      <c r="B12" s="267" t="s">
        <v>269</v>
      </c>
      <c r="C12" s="268" t="s">
        <v>1211</v>
      </c>
      <c r="D12" s="269" t="s">
        <v>7</v>
      </c>
      <c r="E12" s="267" t="s">
        <v>269</v>
      </c>
      <c r="F12" s="268" t="s">
        <v>1211</v>
      </c>
      <c r="G12" s="269" t="s">
        <v>7</v>
      </c>
      <c r="H12" s="267" t="s">
        <v>269</v>
      </c>
      <c r="I12" s="268" t="s">
        <v>1211</v>
      </c>
      <c r="J12" s="269" t="s">
        <v>7</v>
      </c>
      <c r="K12" s="267" t="s">
        <v>269</v>
      </c>
      <c r="L12" s="268" t="s">
        <v>1211</v>
      </c>
      <c r="M12" s="269" t="s">
        <v>7</v>
      </c>
      <c r="N12" s="267" t="s">
        <v>269</v>
      </c>
      <c r="O12" s="268" t="s">
        <v>1211</v>
      </c>
      <c r="P12" s="269" t="s">
        <v>7</v>
      </c>
      <c r="Q12" s="267" t="s">
        <v>269</v>
      </c>
      <c r="R12" s="268" t="s">
        <v>1211</v>
      </c>
      <c r="S12" s="269" t="s">
        <v>7</v>
      </c>
      <c r="T12" s="267" t="s">
        <v>269</v>
      </c>
      <c r="U12" s="268" t="s">
        <v>1211</v>
      </c>
      <c r="V12" s="269" t="s">
        <v>7</v>
      </c>
      <c r="W12" s="267" t="s">
        <v>269</v>
      </c>
      <c r="X12" s="268" t="s">
        <v>1211</v>
      </c>
      <c r="Y12" s="269" t="s">
        <v>7</v>
      </c>
      <c r="Z12" s="267" t="s">
        <v>269</v>
      </c>
      <c r="AA12" s="268" t="s">
        <v>1211</v>
      </c>
      <c r="AB12" s="269" t="s">
        <v>7</v>
      </c>
    </row>
    <row r="13" spans="1:28">
      <c r="A13" s="270" t="s">
        <v>1</v>
      </c>
      <c r="B13" s="235">
        <v>0</v>
      </c>
      <c r="C13" s="239">
        <v>0</v>
      </c>
      <c r="D13" s="237">
        <v>42</v>
      </c>
      <c r="E13" s="235"/>
      <c r="F13" s="236"/>
      <c r="G13" s="237"/>
      <c r="H13" s="235"/>
      <c r="I13" s="236"/>
      <c r="J13" s="237"/>
      <c r="K13" s="235"/>
      <c r="L13" s="236"/>
      <c r="M13" s="237"/>
      <c r="N13" s="235"/>
      <c r="O13" s="236"/>
      <c r="P13" s="237"/>
      <c r="Q13" s="235"/>
      <c r="R13" s="236"/>
      <c r="S13" s="237"/>
      <c r="T13" s="235"/>
      <c r="U13" s="236"/>
      <c r="V13" s="237"/>
      <c r="W13" s="235"/>
      <c r="X13" s="236"/>
      <c r="Y13" s="237"/>
      <c r="Z13" s="235"/>
      <c r="AA13" s="236"/>
      <c r="AB13" s="237"/>
    </row>
    <row r="14" spans="1:28">
      <c r="A14" s="271" t="s">
        <v>1307</v>
      </c>
      <c r="B14" s="242">
        <v>27</v>
      </c>
      <c r="C14" s="246">
        <v>2</v>
      </c>
      <c r="D14" s="244">
        <v>1016</v>
      </c>
      <c r="E14" s="242"/>
      <c r="F14" s="246"/>
      <c r="G14" s="244"/>
      <c r="H14" s="242"/>
      <c r="I14" s="246"/>
      <c r="J14" s="244"/>
      <c r="K14" s="242"/>
      <c r="L14" s="246"/>
      <c r="M14" s="244"/>
      <c r="N14" s="242"/>
      <c r="O14" s="246"/>
      <c r="P14" s="244"/>
      <c r="Q14" s="242"/>
      <c r="R14" s="246"/>
      <c r="S14" s="244"/>
      <c r="T14" s="242"/>
      <c r="U14" s="246"/>
      <c r="V14" s="244"/>
      <c r="W14" s="242"/>
      <c r="X14" s="246"/>
      <c r="Y14" s="244"/>
      <c r="Z14" s="242"/>
      <c r="AA14" s="246"/>
      <c r="AB14" s="244"/>
    </row>
    <row r="15" spans="1:28">
      <c r="A15" s="272" t="s">
        <v>1308</v>
      </c>
      <c r="B15" s="253">
        <v>3</v>
      </c>
      <c r="C15" s="257">
        <v>0</v>
      </c>
      <c r="D15" s="255">
        <v>220</v>
      </c>
      <c r="E15" s="253"/>
      <c r="F15" s="257"/>
      <c r="G15" s="255"/>
      <c r="H15" s="253"/>
      <c r="I15" s="257"/>
      <c r="J15" s="255"/>
      <c r="K15" s="253"/>
      <c r="L15" s="257"/>
      <c r="M15" s="255"/>
      <c r="N15" s="253"/>
      <c r="O15" s="257"/>
      <c r="P15" s="255"/>
      <c r="Q15" s="253"/>
      <c r="R15" s="257"/>
      <c r="S15" s="255"/>
      <c r="T15" s="253"/>
      <c r="U15" s="257"/>
      <c r="V15" s="255"/>
      <c r="W15" s="253"/>
      <c r="X15" s="257"/>
      <c r="Y15" s="255"/>
      <c r="Z15" s="253"/>
      <c r="AA15" s="257"/>
      <c r="AB15" s="255"/>
    </row>
    <row r="16" spans="1:28">
      <c r="A16" s="259" t="s">
        <v>1309</v>
      </c>
      <c r="B16" s="260">
        <f>B13+B14+B15</f>
        <v>30</v>
      </c>
      <c r="C16" s="261">
        <f>C13+C14+C15</f>
        <v>2</v>
      </c>
      <c r="D16" s="262">
        <f>D13+D14+D15</f>
        <v>1278</v>
      </c>
      <c r="E16" s="260"/>
      <c r="F16" s="261"/>
      <c r="G16" s="262"/>
      <c r="H16" s="260"/>
      <c r="I16" s="261"/>
      <c r="J16" s="262"/>
      <c r="K16" s="260"/>
      <c r="L16" s="261"/>
      <c r="M16" s="262"/>
      <c r="N16" s="260"/>
      <c r="O16" s="261"/>
      <c r="P16" s="262"/>
      <c r="Q16" s="260"/>
      <c r="R16" s="261"/>
      <c r="S16" s="262"/>
      <c r="T16" s="260"/>
      <c r="U16" s="261"/>
      <c r="V16" s="262"/>
      <c r="W16" s="260"/>
      <c r="X16" s="261"/>
      <c r="Y16" s="262"/>
      <c r="Z16" s="260"/>
      <c r="AA16" s="261"/>
      <c r="AB16" s="262"/>
    </row>
    <row r="17" spans="1:28" ht="15.75" thickBot="1">
      <c r="A17" s="273" t="s">
        <v>1312</v>
      </c>
      <c r="B17" s="475">
        <f>B16+C16+D16</f>
        <v>1310</v>
      </c>
      <c r="C17" s="476"/>
      <c r="D17" s="477"/>
      <c r="E17" s="475"/>
      <c r="F17" s="476"/>
      <c r="G17" s="477"/>
      <c r="H17" s="475"/>
      <c r="I17" s="476"/>
      <c r="J17" s="477"/>
      <c r="K17" s="475"/>
      <c r="L17" s="476"/>
      <c r="M17" s="477"/>
      <c r="N17" s="475"/>
      <c r="O17" s="476"/>
      <c r="P17" s="477"/>
      <c r="Q17" s="475"/>
      <c r="R17" s="476"/>
      <c r="S17" s="477"/>
      <c r="T17" s="475"/>
      <c r="U17" s="476"/>
      <c r="V17" s="477"/>
      <c r="W17" s="475"/>
      <c r="X17" s="476"/>
      <c r="Y17" s="477"/>
      <c r="Z17" s="475"/>
      <c r="AA17" s="476"/>
      <c r="AB17" s="477"/>
    </row>
    <row r="18" spans="1:28" s="143" customFormat="1" ht="12">
      <c r="M18" s="274"/>
      <c r="N18" s="274"/>
      <c r="Q18" s="274"/>
      <c r="T18" s="274"/>
    </row>
    <row r="19" spans="1:28" ht="15.75" thickBot="1">
      <c r="A19" s="468" t="s">
        <v>1313</v>
      </c>
      <c r="B19" s="468"/>
      <c r="C19" s="468"/>
      <c r="D19" s="468"/>
      <c r="E19" s="468"/>
      <c r="F19" s="468"/>
      <c r="G19" s="468"/>
      <c r="H19" s="468"/>
      <c r="I19" s="468"/>
      <c r="J19" s="468"/>
      <c r="K19" s="468"/>
      <c r="L19" s="468"/>
      <c r="M19" s="468"/>
      <c r="N19" s="468"/>
      <c r="O19" s="468"/>
      <c r="P19" s="468"/>
      <c r="Q19" s="468"/>
      <c r="R19" s="468"/>
      <c r="S19" s="468"/>
      <c r="T19" s="468"/>
      <c r="U19" s="468"/>
      <c r="V19" s="468"/>
      <c r="W19" s="468"/>
      <c r="X19" s="468"/>
      <c r="Y19" s="468"/>
      <c r="Z19" s="468"/>
      <c r="AA19" s="468"/>
      <c r="AB19" s="468"/>
    </row>
    <row r="20" spans="1:28">
      <c r="A20" s="1"/>
      <c r="B20" s="484" t="s">
        <v>1294</v>
      </c>
      <c r="C20" s="485"/>
      <c r="D20" s="486"/>
      <c r="E20" s="484" t="s">
        <v>1295</v>
      </c>
      <c r="F20" s="485"/>
      <c r="G20" s="486"/>
      <c r="H20" s="484" t="s">
        <v>1296</v>
      </c>
      <c r="I20" s="485"/>
      <c r="J20" s="486"/>
      <c r="K20" s="484" t="s">
        <v>1297</v>
      </c>
      <c r="L20" s="485"/>
      <c r="M20" s="486"/>
      <c r="N20" s="484" t="s">
        <v>1298</v>
      </c>
      <c r="O20" s="485"/>
      <c r="P20" s="486"/>
      <c r="Q20" s="484" t="s">
        <v>1299</v>
      </c>
      <c r="R20" s="485"/>
      <c r="S20" s="486"/>
      <c r="T20" s="484" t="s">
        <v>1300</v>
      </c>
      <c r="U20" s="485"/>
      <c r="V20" s="486"/>
      <c r="W20" s="484" t="s">
        <v>1301</v>
      </c>
      <c r="X20" s="485"/>
      <c r="Y20" s="486"/>
      <c r="Z20" s="484" t="s">
        <v>1302</v>
      </c>
      <c r="AA20" s="485"/>
      <c r="AB20" s="486"/>
    </row>
    <row r="21" spans="1:28" ht="15.75" thickBot="1">
      <c r="A21" s="1"/>
      <c r="B21" s="275" t="s">
        <v>269</v>
      </c>
      <c r="C21" s="276" t="s">
        <v>1211</v>
      </c>
      <c r="D21" s="277" t="s">
        <v>7</v>
      </c>
      <c r="E21" s="275" t="s">
        <v>269</v>
      </c>
      <c r="F21" s="276" t="s">
        <v>1211</v>
      </c>
      <c r="G21" s="277" t="s">
        <v>7</v>
      </c>
      <c r="H21" s="275" t="s">
        <v>269</v>
      </c>
      <c r="I21" s="276" t="s">
        <v>1211</v>
      </c>
      <c r="J21" s="277" t="s">
        <v>7</v>
      </c>
      <c r="K21" s="275" t="s">
        <v>269</v>
      </c>
      <c r="L21" s="276" t="s">
        <v>1211</v>
      </c>
      <c r="M21" s="277" t="s">
        <v>7</v>
      </c>
      <c r="N21" s="275" t="s">
        <v>269</v>
      </c>
      <c r="O21" s="276" t="s">
        <v>1211</v>
      </c>
      <c r="P21" s="277" t="s">
        <v>7</v>
      </c>
      <c r="Q21" s="275" t="s">
        <v>269</v>
      </c>
      <c r="R21" s="276" t="s">
        <v>1211</v>
      </c>
      <c r="S21" s="277" t="s">
        <v>7</v>
      </c>
      <c r="T21" s="275" t="s">
        <v>269</v>
      </c>
      <c r="U21" s="276" t="s">
        <v>1211</v>
      </c>
      <c r="V21" s="277" t="s">
        <v>7</v>
      </c>
      <c r="W21" s="275" t="s">
        <v>269</v>
      </c>
      <c r="X21" s="276" t="s">
        <v>1211</v>
      </c>
      <c r="Y21" s="277" t="s">
        <v>7</v>
      </c>
      <c r="Z21" s="275" t="s">
        <v>269</v>
      </c>
      <c r="AA21" s="276" t="s">
        <v>1211</v>
      </c>
      <c r="AB21" s="277" t="s">
        <v>7</v>
      </c>
    </row>
    <row r="22" spans="1:28">
      <c r="A22" s="278" t="s">
        <v>1</v>
      </c>
      <c r="B22" s="235">
        <v>0</v>
      </c>
      <c r="C22" s="239">
        <v>0</v>
      </c>
      <c r="D22" s="237">
        <v>8218</v>
      </c>
      <c r="E22" s="235"/>
      <c r="F22" s="239"/>
      <c r="G22" s="237"/>
      <c r="H22" s="235"/>
      <c r="I22" s="239"/>
      <c r="J22" s="237"/>
      <c r="K22" s="235"/>
      <c r="L22" s="239"/>
      <c r="M22" s="237"/>
      <c r="N22" s="235"/>
      <c r="O22" s="239"/>
      <c r="P22" s="237"/>
      <c r="Q22" s="235"/>
      <c r="R22" s="239"/>
      <c r="S22" s="237"/>
      <c r="T22" s="235"/>
      <c r="U22" s="239"/>
      <c r="V22" s="237"/>
      <c r="W22" s="235"/>
      <c r="X22" s="239"/>
      <c r="Y22" s="237"/>
      <c r="Z22" s="235"/>
      <c r="AA22" s="239"/>
      <c r="AB22" s="237"/>
    </row>
    <row r="23" spans="1:28">
      <c r="A23" s="279" t="s">
        <v>1307</v>
      </c>
      <c r="B23" s="242">
        <v>3402</v>
      </c>
      <c r="C23" s="246">
        <v>16</v>
      </c>
      <c r="D23" s="244">
        <v>141351</v>
      </c>
      <c r="E23" s="242"/>
      <c r="F23" s="246"/>
      <c r="G23" s="244"/>
      <c r="H23" s="242"/>
      <c r="I23" s="246"/>
      <c r="J23" s="244"/>
      <c r="K23" s="242"/>
      <c r="L23" s="246"/>
      <c r="M23" s="244"/>
      <c r="N23" s="242"/>
      <c r="O23" s="246"/>
      <c r="P23" s="244"/>
      <c r="Q23" s="280"/>
      <c r="R23" s="249"/>
      <c r="S23" s="281"/>
      <c r="T23" s="280"/>
      <c r="U23" s="249"/>
      <c r="V23" s="281"/>
      <c r="W23" s="280"/>
      <c r="X23" s="249"/>
      <c r="Y23" s="281"/>
      <c r="Z23" s="280"/>
      <c r="AA23" s="249"/>
      <c r="AB23" s="281"/>
    </row>
    <row r="24" spans="1:28">
      <c r="A24" s="282" t="s">
        <v>1308</v>
      </c>
      <c r="B24" s="253">
        <v>1110</v>
      </c>
      <c r="C24" s="257">
        <v>0</v>
      </c>
      <c r="D24" s="255">
        <v>44134</v>
      </c>
      <c r="E24" s="253"/>
      <c r="F24" s="257"/>
      <c r="G24" s="255"/>
      <c r="H24" s="253"/>
      <c r="I24" s="257"/>
      <c r="J24" s="255"/>
      <c r="K24" s="253"/>
      <c r="L24" s="257"/>
      <c r="M24" s="255"/>
      <c r="N24" s="253"/>
      <c r="O24" s="257"/>
      <c r="P24" s="255"/>
      <c r="Q24" s="253"/>
      <c r="R24" s="257"/>
      <c r="S24" s="255"/>
      <c r="T24" s="253"/>
      <c r="U24" s="257"/>
      <c r="V24" s="255"/>
      <c r="W24" s="253"/>
      <c r="X24" s="257"/>
      <c r="Y24" s="255"/>
      <c r="Z24" s="253"/>
      <c r="AA24" s="257"/>
      <c r="AB24" s="255"/>
    </row>
    <row r="25" spans="1:28">
      <c r="A25" s="259" t="s">
        <v>1309</v>
      </c>
      <c r="B25" s="260">
        <f>B22+B23+B24</f>
        <v>4512</v>
      </c>
      <c r="C25" s="261">
        <f>C22+C23+C24</f>
        <v>16</v>
      </c>
      <c r="D25" s="262">
        <f>D22+D23+D24</f>
        <v>193703</v>
      </c>
      <c r="E25" s="260"/>
      <c r="F25" s="261"/>
      <c r="G25" s="262"/>
      <c r="H25" s="260"/>
      <c r="I25" s="261"/>
      <c r="J25" s="262"/>
      <c r="K25" s="260"/>
      <c r="L25" s="261"/>
      <c r="M25" s="262"/>
      <c r="N25" s="260"/>
      <c r="O25" s="261"/>
      <c r="P25" s="262"/>
      <c r="Q25" s="260"/>
      <c r="R25" s="261"/>
      <c r="S25" s="262"/>
      <c r="T25" s="260"/>
      <c r="U25" s="261"/>
      <c r="V25" s="262"/>
      <c r="W25" s="260"/>
      <c r="X25" s="261"/>
      <c r="Y25" s="262"/>
      <c r="Z25" s="260"/>
      <c r="AA25" s="261"/>
      <c r="AB25" s="262"/>
    </row>
    <row r="26" spans="1:28" ht="15.75" thickBot="1">
      <c r="A26" s="283" t="s">
        <v>1314</v>
      </c>
      <c r="B26" s="469">
        <f>B25+D25+C25</f>
        <v>198231</v>
      </c>
      <c r="C26" s="470"/>
      <c r="D26" s="471"/>
      <c r="E26" s="469"/>
      <c r="F26" s="470"/>
      <c r="G26" s="471"/>
      <c r="H26" s="469"/>
      <c r="I26" s="470"/>
      <c r="J26" s="471"/>
      <c r="K26" s="469"/>
      <c r="L26" s="470"/>
      <c r="M26" s="471"/>
      <c r="N26" s="469"/>
      <c r="O26" s="470"/>
      <c r="P26" s="471"/>
      <c r="Q26" s="469"/>
      <c r="R26" s="470"/>
      <c r="S26" s="471"/>
      <c r="T26" s="469"/>
      <c r="U26" s="470"/>
      <c r="V26" s="471"/>
      <c r="W26" s="469"/>
      <c r="X26" s="470"/>
      <c r="Y26" s="471"/>
      <c r="Z26" s="469"/>
      <c r="AA26" s="470"/>
      <c r="AB26" s="471"/>
    </row>
  </sheetData>
  <mergeCells count="57">
    <mergeCell ref="B26:D26"/>
    <mergeCell ref="E26:G26"/>
    <mergeCell ref="H26:J26"/>
    <mergeCell ref="K26:M26"/>
    <mergeCell ref="N26:P26"/>
    <mergeCell ref="Q20:S20"/>
    <mergeCell ref="T20:V20"/>
    <mergeCell ref="Z26:AB26"/>
    <mergeCell ref="W20:Y20"/>
    <mergeCell ref="Z20:AB20"/>
    <mergeCell ref="Q26:S26"/>
    <mergeCell ref="T26:V26"/>
    <mergeCell ref="W26:Y26"/>
    <mergeCell ref="B20:D20"/>
    <mergeCell ref="E20:G20"/>
    <mergeCell ref="H20:J20"/>
    <mergeCell ref="K20:M20"/>
    <mergeCell ref="N20:P20"/>
    <mergeCell ref="Q17:S17"/>
    <mergeCell ref="T17:V17"/>
    <mergeCell ref="W17:Y17"/>
    <mergeCell ref="Z17:AB17"/>
    <mergeCell ref="B17:D17"/>
    <mergeCell ref="E17:G17"/>
    <mergeCell ref="H17:J17"/>
    <mergeCell ref="K17:M17"/>
    <mergeCell ref="N17:P17"/>
    <mergeCell ref="E2:G2"/>
    <mergeCell ref="H2:J2"/>
    <mergeCell ref="Q11:S11"/>
    <mergeCell ref="T11:V11"/>
    <mergeCell ref="A10:AB10"/>
    <mergeCell ref="W11:Y11"/>
    <mergeCell ref="Z11:AB11"/>
    <mergeCell ref="B11:D11"/>
    <mergeCell ref="E11:G11"/>
    <mergeCell ref="H11:J11"/>
    <mergeCell ref="K11:M11"/>
    <mergeCell ref="N11:P11"/>
    <mergeCell ref="K2:M2"/>
    <mergeCell ref="N2:P2"/>
    <mergeCell ref="A1:AB1"/>
    <mergeCell ref="A19:AB19"/>
    <mergeCell ref="Q2:S2"/>
    <mergeCell ref="T2:V2"/>
    <mergeCell ref="W2:Y2"/>
    <mergeCell ref="Z2:AB2"/>
    <mergeCell ref="B8:D8"/>
    <mergeCell ref="E8:G8"/>
    <mergeCell ref="H8:J8"/>
    <mergeCell ref="K8:M8"/>
    <mergeCell ref="N8:P8"/>
    <mergeCell ref="Q8:S8"/>
    <mergeCell ref="T8:V8"/>
    <mergeCell ref="W8:Y8"/>
    <mergeCell ref="Z8:AB8"/>
    <mergeCell ref="B2:D2"/>
  </mergeCells>
  <printOptions horizontalCentered="1"/>
  <pageMargins left="0.70866141732283472" right="0.70866141732283472" top="1.299212598425197" bottom="0.74803149606299213" header="0.31496062992125984" footer="0.31496062992125984"/>
  <pageSetup paperSize="5" firstPageNumber="46" orientation="landscape" useFirstPageNumber="1" r:id="rId1"/>
  <headerFooter>
    <oddHeader xml:space="preserve">&amp;C&amp;"-,Bold"&amp;12NUMBER PER CATEGORY 2
</oddHeader>
    <oddFooter>&amp;L_x000D_&amp;1#&amp;"Calibri"&amp;11&amp;K000000 Classification: Public&amp;C&amp;P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A1:J23"/>
  <sheetViews>
    <sheetView view="pageLayout" zoomScaleNormal="100" workbookViewId="0">
      <selection activeCell="E29" sqref="E29"/>
    </sheetView>
  </sheetViews>
  <sheetFormatPr defaultColWidth="9.140625" defaultRowHeight="11.25"/>
  <cols>
    <col min="1" max="9" width="15.85546875" style="1" customWidth="1"/>
    <col min="10" max="10" width="17.42578125" style="1" customWidth="1"/>
    <col min="11" max="16384" width="9.140625" style="1"/>
  </cols>
  <sheetData>
    <row r="1" spans="1:10" ht="15" customHeight="1">
      <c r="A1" s="487" t="s">
        <v>1315</v>
      </c>
      <c r="B1" s="488"/>
      <c r="C1" s="488"/>
      <c r="D1" s="488"/>
      <c r="E1" s="488"/>
      <c r="F1" s="488"/>
      <c r="G1" s="488"/>
      <c r="H1" s="488"/>
      <c r="I1" s="488"/>
      <c r="J1" s="489"/>
    </row>
    <row r="2" spans="1:10">
      <c r="A2" s="294"/>
      <c r="B2" s="500" t="s">
        <v>1316</v>
      </c>
      <c r="C2" s="501"/>
      <c r="D2" s="501"/>
      <c r="E2" s="502"/>
      <c r="F2" s="503" t="s">
        <v>1317</v>
      </c>
      <c r="G2" s="504"/>
      <c r="H2" s="504"/>
      <c r="I2" s="505"/>
      <c r="J2" s="499" t="s">
        <v>1318</v>
      </c>
    </row>
    <row r="3" spans="1:10">
      <c r="A3" s="294"/>
      <c r="B3" s="285" t="s">
        <v>1</v>
      </c>
      <c r="C3" s="285" t="s">
        <v>1319</v>
      </c>
      <c r="D3" s="285" t="s">
        <v>1307</v>
      </c>
      <c r="E3" s="285" t="s">
        <v>5</v>
      </c>
      <c r="F3" s="286" t="s">
        <v>1</v>
      </c>
      <c r="G3" s="286" t="s">
        <v>1319</v>
      </c>
      <c r="H3" s="286" t="s">
        <v>1307</v>
      </c>
      <c r="I3" s="286" t="s">
        <v>5</v>
      </c>
      <c r="J3" s="499"/>
    </row>
    <row r="4" spans="1:10">
      <c r="A4" s="295" t="s">
        <v>269</v>
      </c>
      <c r="B4" s="288">
        <v>0</v>
      </c>
      <c r="C4" s="288">
        <v>1084</v>
      </c>
      <c r="D4" s="288">
        <v>3454</v>
      </c>
      <c r="E4" s="289">
        <f>SUM(B4:D4)</f>
        <v>4538</v>
      </c>
      <c r="F4" s="290">
        <v>0</v>
      </c>
      <c r="G4" s="290">
        <v>1110</v>
      </c>
      <c r="H4" s="290">
        <v>3402</v>
      </c>
      <c r="I4" s="289">
        <f>SUM(F4:H4)</f>
        <v>4512</v>
      </c>
      <c r="J4" s="297">
        <f>I4-E4</f>
        <v>-26</v>
      </c>
    </row>
    <row r="5" spans="1:10">
      <c r="A5" s="295" t="s">
        <v>1211</v>
      </c>
      <c r="B5" s="288">
        <v>0</v>
      </c>
      <c r="C5" s="288">
        <v>0</v>
      </c>
      <c r="D5" s="288">
        <v>5</v>
      </c>
      <c r="E5" s="289">
        <f>SUM(B5:D5)</f>
        <v>5</v>
      </c>
      <c r="F5" s="290">
        <v>0</v>
      </c>
      <c r="G5" s="290">
        <v>0</v>
      </c>
      <c r="H5" s="290">
        <v>16</v>
      </c>
      <c r="I5" s="289">
        <f>SUM(F5:H5)</f>
        <v>16</v>
      </c>
      <c r="J5" s="296">
        <f>I5-E5</f>
        <v>11</v>
      </c>
    </row>
    <row r="6" spans="1:10">
      <c r="A6" s="295" t="s">
        <v>7</v>
      </c>
      <c r="B6" s="288">
        <v>8011</v>
      </c>
      <c r="C6" s="288">
        <v>43456</v>
      </c>
      <c r="D6" s="288">
        <v>143881</v>
      </c>
      <c r="E6" s="289">
        <f>SUM(B6:D6)</f>
        <v>195348</v>
      </c>
      <c r="F6" s="290">
        <v>8218</v>
      </c>
      <c r="G6" s="290">
        <v>44134</v>
      </c>
      <c r="H6" s="290">
        <v>141351</v>
      </c>
      <c r="I6" s="289">
        <f>SUM(F6:H6)</f>
        <v>193703</v>
      </c>
      <c r="J6" s="297">
        <f>I6-E6</f>
        <v>-1645</v>
      </c>
    </row>
    <row r="7" spans="1:10" ht="12" thickBot="1">
      <c r="A7" s="298" t="s">
        <v>5</v>
      </c>
      <c r="B7" s="292">
        <f t="shared" ref="B7:I7" si="0">SUM(B4:B6)</f>
        <v>8011</v>
      </c>
      <c r="C7" s="292">
        <f t="shared" si="0"/>
        <v>44540</v>
      </c>
      <c r="D7" s="292">
        <f t="shared" si="0"/>
        <v>147340</v>
      </c>
      <c r="E7" s="292">
        <f t="shared" si="0"/>
        <v>199891</v>
      </c>
      <c r="F7" s="293">
        <f t="shared" si="0"/>
        <v>8218</v>
      </c>
      <c r="G7" s="293">
        <f t="shared" si="0"/>
        <v>45244</v>
      </c>
      <c r="H7" s="293">
        <f t="shared" si="0"/>
        <v>144769</v>
      </c>
      <c r="I7" s="293">
        <f t="shared" si="0"/>
        <v>198231</v>
      </c>
      <c r="J7" s="297">
        <f>I7-E7</f>
        <v>-1660</v>
      </c>
    </row>
    <row r="8" spans="1:10" ht="12" thickBot="1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ht="15" customHeight="1">
      <c r="A9" s="490" t="s">
        <v>1320</v>
      </c>
      <c r="B9" s="491"/>
      <c r="C9" s="491"/>
      <c r="D9" s="491"/>
      <c r="E9" s="491"/>
      <c r="F9" s="491"/>
      <c r="G9" s="491"/>
      <c r="H9" s="491"/>
      <c r="I9" s="491"/>
      <c r="J9" s="492"/>
    </row>
    <row r="10" spans="1:10">
      <c r="A10" s="294"/>
      <c r="B10" s="500" t="s">
        <v>1316</v>
      </c>
      <c r="C10" s="501"/>
      <c r="D10" s="501"/>
      <c r="E10" s="502"/>
      <c r="F10" s="503" t="s">
        <v>1317</v>
      </c>
      <c r="G10" s="504"/>
      <c r="H10" s="504"/>
      <c r="I10" s="505"/>
      <c r="J10" s="499" t="s">
        <v>1318</v>
      </c>
    </row>
    <row r="11" spans="1:10">
      <c r="A11" s="294"/>
      <c r="B11" s="285" t="s">
        <v>1</v>
      </c>
      <c r="C11" s="285" t="s">
        <v>1319</v>
      </c>
      <c r="D11" s="285" t="s">
        <v>1307</v>
      </c>
      <c r="E11" s="285" t="s">
        <v>5</v>
      </c>
      <c r="F11" s="286" t="s">
        <v>1</v>
      </c>
      <c r="G11" s="286" t="s">
        <v>1319</v>
      </c>
      <c r="H11" s="286" t="s">
        <v>1307</v>
      </c>
      <c r="I11" s="286" t="s">
        <v>5</v>
      </c>
      <c r="J11" s="499"/>
    </row>
    <row r="12" spans="1:10">
      <c r="A12" s="295" t="s">
        <v>269</v>
      </c>
      <c r="B12" s="288">
        <v>0</v>
      </c>
      <c r="C12" s="288">
        <v>3</v>
      </c>
      <c r="D12" s="288">
        <v>29</v>
      </c>
      <c r="E12" s="289">
        <f>SUM(B12:D12)</f>
        <v>32</v>
      </c>
      <c r="F12" s="290">
        <v>0</v>
      </c>
      <c r="G12" s="290">
        <v>3</v>
      </c>
      <c r="H12" s="290">
        <v>27</v>
      </c>
      <c r="I12" s="289">
        <f>SUM(F12:H12)</f>
        <v>30</v>
      </c>
      <c r="J12" s="297">
        <f>I12-E12</f>
        <v>-2</v>
      </c>
    </row>
    <row r="13" spans="1:10">
      <c r="A13" s="295" t="s">
        <v>1211</v>
      </c>
      <c r="B13" s="288">
        <v>0</v>
      </c>
      <c r="C13" s="288">
        <v>0</v>
      </c>
      <c r="D13" s="288">
        <v>1</v>
      </c>
      <c r="E13" s="289">
        <f>SUM(B13:D13)</f>
        <v>1</v>
      </c>
      <c r="F13" s="290">
        <v>0</v>
      </c>
      <c r="G13" s="290">
        <v>0</v>
      </c>
      <c r="H13" s="290">
        <v>2</v>
      </c>
      <c r="I13" s="289">
        <f>SUM(F13:H13)</f>
        <v>2</v>
      </c>
      <c r="J13" s="296">
        <f>I13-E13</f>
        <v>1</v>
      </c>
    </row>
    <row r="14" spans="1:10">
      <c r="A14" s="295" t="s">
        <v>7</v>
      </c>
      <c r="B14" s="288">
        <v>41</v>
      </c>
      <c r="C14" s="288">
        <v>216</v>
      </c>
      <c r="D14" s="288">
        <v>1008</v>
      </c>
      <c r="E14" s="289">
        <f>SUM(B14:D14)</f>
        <v>1265</v>
      </c>
      <c r="F14" s="290">
        <v>42</v>
      </c>
      <c r="G14" s="290">
        <v>220</v>
      </c>
      <c r="H14" s="290">
        <v>1016</v>
      </c>
      <c r="I14" s="289">
        <f>SUM(F14:H14)</f>
        <v>1278</v>
      </c>
      <c r="J14" s="296">
        <f>I14-E14</f>
        <v>13</v>
      </c>
    </row>
    <row r="15" spans="1:10" ht="12" thickBot="1">
      <c r="A15" s="298" t="s">
        <v>5</v>
      </c>
      <c r="B15" s="292">
        <f>B12+B13+B14</f>
        <v>41</v>
      </c>
      <c r="C15" s="292">
        <f>C12+C13+C14</f>
        <v>219</v>
      </c>
      <c r="D15" s="292">
        <f>D12+D13+D14</f>
        <v>1038</v>
      </c>
      <c r="E15" s="292">
        <f>E12+E13+E14</f>
        <v>1298</v>
      </c>
      <c r="F15" s="293">
        <f>SUM(F12:F14)</f>
        <v>42</v>
      </c>
      <c r="G15" s="293">
        <f>SUM(G12:G14)</f>
        <v>223</v>
      </c>
      <c r="H15" s="293">
        <f>SUM(H12:H14)</f>
        <v>1045</v>
      </c>
      <c r="I15" s="293">
        <f>SUM(I12:I14)</f>
        <v>1310</v>
      </c>
      <c r="J15" s="296">
        <f>I15-E15</f>
        <v>12</v>
      </c>
    </row>
    <row r="16" spans="1:10" ht="12" thickBot="1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5" customHeight="1">
      <c r="A17" s="490" t="s">
        <v>1321</v>
      </c>
      <c r="B17" s="491"/>
      <c r="C17" s="491"/>
      <c r="D17" s="491"/>
      <c r="E17" s="491"/>
      <c r="F17" s="491"/>
      <c r="G17" s="491"/>
      <c r="H17" s="491"/>
      <c r="I17" s="491"/>
      <c r="J17" s="492"/>
    </row>
    <row r="18" spans="1:10" s="143" customFormat="1" ht="12">
      <c r="A18" s="299"/>
      <c r="B18" s="493" t="s">
        <v>1316</v>
      </c>
      <c r="C18" s="494"/>
      <c r="D18" s="494"/>
      <c r="E18" s="495"/>
      <c r="F18" s="496" t="s">
        <v>1317</v>
      </c>
      <c r="G18" s="497"/>
      <c r="H18" s="497"/>
      <c r="I18" s="498"/>
      <c r="J18" s="499" t="s">
        <v>1318</v>
      </c>
    </row>
    <row r="19" spans="1:10">
      <c r="A19" s="294"/>
      <c r="B19" s="285" t="s">
        <v>1</v>
      </c>
      <c r="C19" s="285" t="s">
        <v>1319</v>
      </c>
      <c r="D19" s="285" t="s">
        <v>1307</v>
      </c>
      <c r="E19" s="285" t="s">
        <v>5</v>
      </c>
      <c r="F19" s="286" t="s">
        <v>1</v>
      </c>
      <c r="G19" s="286" t="s">
        <v>1319</v>
      </c>
      <c r="H19" s="286" t="s">
        <v>1307</v>
      </c>
      <c r="I19" s="286" t="s">
        <v>5</v>
      </c>
      <c r="J19" s="499"/>
    </row>
    <row r="20" spans="1:10">
      <c r="A20" s="295" t="s">
        <v>269</v>
      </c>
      <c r="B20" s="288">
        <v>0</v>
      </c>
      <c r="C20" s="288">
        <v>3</v>
      </c>
      <c r="D20" s="288">
        <v>24</v>
      </c>
      <c r="E20" s="289">
        <f>SUM(B20:D20)</f>
        <v>27</v>
      </c>
      <c r="F20" s="290">
        <v>0</v>
      </c>
      <c r="G20" s="290">
        <v>3</v>
      </c>
      <c r="H20" s="290">
        <v>23</v>
      </c>
      <c r="I20" s="289">
        <f>SUM(F20:H20)</f>
        <v>26</v>
      </c>
      <c r="J20" s="297">
        <f>I20-E20</f>
        <v>-1</v>
      </c>
    </row>
    <row r="21" spans="1:10">
      <c r="A21" s="295" t="s">
        <v>1211</v>
      </c>
      <c r="B21" s="288">
        <v>0</v>
      </c>
      <c r="C21" s="288">
        <v>0</v>
      </c>
      <c r="D21" s="288">
        <v>1</v>
      </c>
      <c r="E21" s="289">
        <f>SUM(B21:D21)</f>
        <v>1</v>
      </c>
      <c r="F21" s="290">
        <v>0</v>
      </c>
      <c r="G21" s="290">
        <v>0</v>
      </c>
      <c r="H21" s="290">
        <v>2</v>
      </c>
      <c r="I21" s="289">
        <f>SUM(F21:H21)</f>
        <v>2</v>
      </c>
      <c r="J21" s="296">
        <f>I21-E21</f>
        <v>1</v>
      </c>
    </row>
    <row r="22" spans="1:10">
      <c r="A22" s="295" t="s">
        <v>7</v>
      </c>
      <c r="B22" s="288">
        <v>4</v>
      </c>
      <c r="C22" s="288">
        <v>43</v>
      </c>
      <c r="D22" s="288">
        <v>61</v>
      </c>
      <c r="E22" s="289">
        <f>SUM(B22:D22)</f>
        <v>108</v>
      </c>
      <c r="F22" s="290">
        <v>4</v>
      </c>
      <c r="G22" s="290">
        <v>43</v>
      </c>
      <c r="H22" s="290">
        <v>59</v>
      </c>
      <c r="I22" s="289">
        <f>SUM(F22:H22)</f>
        <v>106</v>
      </c>
      <c r="J22" s="297">
        <f>I22-E22</f>
        <v>-2</v>
      </c>
    </row>
    <row r="23" spans="1:10" ht="12" thickBot="1">
      <c r="A23" s="298" t="s">
        <v>5</v>
      </c>
      <c r="B23" s="292">
        <f>B20+B21+B22</f>
        <v>4</v>
      </c>
      <c r="C23" s="292">
        <f>C20+C21+C22</f>
        <v>46</v>
      </c>
      <c r="D23" s="292">
        <f>D20+D21+D22</f>
        <v>86</v>
      </c>
      <c r="E23" s="292">
        <f>E20+E21+E22</f>
        <v>136</v>
      </c>
      <c r="F23" s="293">
        <f>SUM(F20:F22)</f>
        <v>4</v>
      </c>
      <c r="G23" s="293">
        <f>SUM(G20:G22)</f>
        <v>46</v>
      </c>
      <c r="H23" s="293">
        <f>SUM(H20:H22)</f>
        <v>84</v>
      </c>
      <c r="I23" s="293">
        <f>SUM(I20:I22)</f>
        <v>134</v>
      </c>
      <c r="J23" s="297">
        <f>I23-E23</f>
        <v>-2</v>
      </c>
    </row>
  </sheetData>
  <mergeCells count="12">
    <mergeCell ref="A1:J1"/>
    <mergeCell ref="A9:J9"/>
    <mergeCell ref="A17:J17"/>
    <mergeCell ref="B18:E18"/>
    <mergeCell ref="F18:I18"/>
    <mergeCell ref="J18:J19"/>
    <mergeCell ref="B2:E2"/>
    <mergeCell ref="F2:I2"/>
    <mergeCell ref="J2:J3"/>
    <mergeCell ref="B10:E10"/>
    <mergeCell ref="F10:I10"/>
    <mergeCell ref="J10:J11"/>
  </mergeCells>
  <pageMargins left="0.70866141732283472" right="0.70866141732283472" top="1.3779527559055118" bottom="0.74803149606299213" header="0.31496062992125984" footer="0.31496062992125984"/>
  <pageSetup paperSize="5" firstPageNumber="47" orientation="landscape" useFirstPageNumber="1" r:id="rId1"/>
  <headerFooter>
    <oddHeader>&amp;C&amp;"-,Bold"&amp;12COMPARISON PER TYPE
2016-2017 vs 2017-2018</oddHeader>
    <oddFooter>&amp;L_x000D_&amp;1#&amp;"Calibri"&amp;11&amp;K000000 Classification: Public&amp;C&amp;P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</sheetPr>
  <dimension ref="A1:J20"/>
  <sheetViews>
    <sheetView view="pageLayout" zoomScaleNormal="100" workbookViewId="0">
      <selection activeCell="I25" sqref="I25"/>
    </sheetView>
  </sheetViews>
  <sheetFormatPr defaultColWidth="9.140625" defaultRowHeight="15"/>
  <cols>
    <col min="1" max="9" width="15.5703125" customWidth="1"/>
    <col min="10" max="10" width="18.7109375" customWidth="1"/>
  </cols>
  <sheetData>
    <row r="1" spans="1:10" s="73" customFormat="1">
      <c r="A1" s="490" t="s">
        <v>1322</v>
      </c>
      <c r="B1" s="491"/>
      <c r="C1" s="491"/>
      <c r="D1" s="491"/>
      <c r="E1" s="491"/>
      <c r="F1" s="491"/>
      <c r="G1" s="491"/>
      <c r="H1" s="491"/>
      <c r="I1" s="491"/>
      <c r="J1" s="492"/>
    </row>
    <row r="2" spans="1:10">
      <c r="A2" s="284"/>
      <c r="B2" s="500" t="s">
        <v>1316</v>
      </c>
      <c r="C2" s="501"/>
      <c r="D2" s="501"/>
      <c r="E2" s="502"/>
      <c r="F2" s="506" t="s">
        <v>1323</v>
      </c>
      <c r="G2" s="507"/>
      <c r="H2" s="507"/>
      <c r="I2" s="508"/>
      <c r="J2" s="499" t="s">
        <v>1318</v>
      </c>
    </row>
    <row r="3" spans="1:10">
      <c r="A3" s="284"/>
      <c r="B3" s="285" t="s">
        <v>269</v>
      </c>
      <c r="C3" s="285" t="s">
        <v>1211</v>
      </c>
      <c r="D3" s="285" t="s">
        <v>7</v>
      </c>
      <c r="E3" s="285" t="s">
        <v>5</v>
      </c>
      <c r="F3" s="300" t="s">
        <v>269</v>
      </c>
      <c r="G3" s="300" t="s">
        <v>1211</v>
      </c>
      <c r="H3" s="300" t="s">
        <v>7</v>
      </c>
      <c r="I3" s="300" t="s">
        <v>5</v>
      </c>
      <c r="J3" s="499"/>
    </row>
    <row r="4" spans="1:10">
      <c r="A4" s="287" t="s">
        <v>1303</v>
      </c>
      <c r="B4" s="301">
        <v>0</v>
      </c>
      <c r="C4" s="301">
        <v>0</v>
      </c>
      <c r="D4" s="301">
        <v>4</v>
      </c>
      <c r="E4" s="302">
        <f>B4+C4+D4</f>
        <v>4</v>
      </c>
      <c r="F4" s="303">
        <v>0</v>
      </c>
      <c r="G4" s="303">
        <v>0</v>
      </c>
      <c r="H4" s="303">
        <v>4</v>
      </c>
      <c r="I4" s="302">
        <f>SUM(F4:H4)</f>
        <v>4</v>
      </c>
      <c r="J4" s="304">
        <f>I4-E4</f>
        <v>0</v>
      </c>
    </row>
    <row r="5" spans="1:10">
      <c r="A5" s="287" t="s">
        <v>1304</v>
      </c>
      <c r="B5" s="301">
        <v>0</v>
      </c>
      <c r="C5" s="301">
        <v>0</v>
      </c>
      <c r="D5" s="301">
        <v>41</v>
      </c>
      <c r="E5" s="302">
        <f>B5+C5+D5</f>
        <v>41</v>
      </c>
      <c r="F5" s="303">
        <v>0</v>
      </c>
      <c r="G5" s="303">
        <v>0</v>
      </c>
      <c r="H5" s="303">
        <v>42</v>
      </c>
      <c r="I5" s="302">
        <f>SUM(F5:H5)</f>
        <v>42</v>
      </c>
      <c r="J5" s="304">
        <f>I5-E5</f>
        <v>1</v>
      </c>
    </row>
    <row r="6" spans="1:10" ht="15.75" thickBot="1">
      <c r="A6" s="305" t="s">
        <v>1324</v>
      </c>
      <c r="B6" s="306">
        <v>0</v>
      </c>
      <c r="C6" s="306">
        <v>0</v>
      </c>
      <c r="D6" s="306">
        <v>8011</v>
      </c>
      <c r="E6" s="307">
        <f>B6+C6+D6</f>
        <v>8011</v>
      </c>
      <c r="F6" s="308">
        <v>0</v>
      </c>
      <c r="G6" s="308">
        <v>0</v>
      </c>
      <c r="H6" s="308">
        <v>8218</v>
      </c>
      <c r="I6" s="307">
        <f>SUM(F6:H6)</f>
        <v>8218</v>
      </c>
      <c r="J6" s="304">
        <f>I6-E6</f>
        <v>207</v>
      </c>
    </row>
    <row r="7" spans="1:10" ht="15.75" thickBot="1"/>
    <row r="8" spans="1:10" s="73" customFormat="1">
      <c r="A8" s="490" t="s">
        <v>1325</v>
      </c>
      <c r="B8" s="491"/>
      <c r="C8" s="491"/>
      <c r="D8" s="491"/>
      <c r="E8" s="491"/>
      <c r="F8" s="491"/>
      <c r="G8" s="491"/>
      <c r="H8" s="491"/>
      <c r="I8" s="491"/>
      <c r="J8" s="492"/>
    </row>
    <row r="9" spans="1:10">
      <c r="A9" s="284"/>
      <c r="B9" s="500" t="s">
        <v>1316</v>
      </c>
      <c r="C9" s="501"/>
      <c r="D9" s="501"/>
      <c r="E9" s="502"/>
      <c r="F9" s="506" t="s">
        <v>1317</v>
      </c>
      <c r="G9" s="507"/>
      <c r="H9" s="507"/>
      <c r="I9" s="508"/>
      <c r="J9" s="499" t="s">
        <v>1318</v>
      </c>
    </row>
    <row r="10" spans="1:10">
      <c r="A10" s="284"/>
      <c r="B10" s="285" t="s">
        <v>269</v>
      </c>
      <c r="C10" s="285" t="s">
        <v>1211</v>
      </c>
      <c r="D10" s="285" t="s">
        <v>7</v>
      </c>
      <c r="E10" s="285" t="s">
        <v>5</v>
      </c>
      <c r="F10" s="300" t="s">
        <v>269</v>
      </c>
      <c r="G10" s="300" t="s">
        <v>1211</v>
      </c>
      <c r="H10" s="300" t="s">
        <v>7</v>
      </c>
      <c r="I10" s="300" t="s">
        <v>5</v>
      </c>
      <c r="J10" s="499"/>
    </row>
    <row r="11" spans="1:10">
      <c r="A11" s="287" t="s">
        <v>1303</v>
      </c>
      <c r="B11" s="301">
        <v>3</v>
      </c>
      <c r="C11" s="301">
        <v>0</v>
      </c>
      <c r="D11" s="301">
        <v>43</v>
      </c>
      <c r="E11" s="302">
        <f>B11+C11+D11</f>
        <v>46</v>
      </c>
      <c r="F11" s="303">
        <v>3</v>
      </c>
      <c r="G11" s="303">
        <v>0</v>
      </c>
      <c r="H11" s="303">
        <v>43</v>
      </c>
      <c r="I11" s="302">
        <f>SUM(F11:H11)</f>
        <v>46</v>
      </c>
      <c r="J11" s="291">
        <f>I11-E11</f>
        <v>0</v>
      </c>
    </row>
    <row r="12" spans="1:10">
      <c r="A12" s="287" t="s">
        <v>1304</v>
      </c>
      <c r="B12" s="301">
        <v>3</v>
      </c>
      <c r="C12" s="301">
        <v>0</v>
      </c>
      <c r="D12" s="301">
        <v>216</v>
      </c>
      <c r="E12" s="302">
        <f>B12+C12+D12</f>
        <v>219</v>
      </c>
      <c r="F12" s="303">
        <v>3</v>
      </c>
      <c r="G12" s="303">
        <v>0</v>
      </c>
      <c r="H12" s="303">
        <v>220</v>
      </c>
      <c r="I12" s="302">
        <f>SUM(F12:H12)</f>
        <v>223</v>
      </c>
      <c r="J12" s="291">
        <f>I12-E12</f>
        <v>4</v>
      </c>
    </row>
    <row r="13" spans="1:10" ht="15.75" thickBot="1">
      <c r="A13" s="305" t="s">
        <v>1324</v>
      </c>
      <c r="B13" s="306">
        <v>1084</v>
      </c>
      <c r="C13" s="306">
        <v>0</v>
      </c>
      <c r="D13" s="306">
        <v>43456</v>
      </c>
      <c r="E13" s="307">
        <f>B13+C13+D13</f>
        <v>44540</v>
      </c>
      <c r="F13" s="308">
        <v>1110</v>
      </c>
      <c r="G13" s="308">
        <v>0</v>
      </c>
      <c r="H13" s="308">
        <v>44134</v>
      </c>
      <c r="I13" s="307">
        <f>SUM(F13:H13)</f>
        <v>45244</v>
      </c>
      <c r="J13" s="291">
        <f>I13-E13</f>
        <v>704</v>
      </c>
    </row>
    <row r="14" spans="1:10" ht="15.75" thickBot="1"/>
    <row r="15" spans="1:10" s="73" customFormat="1">
      <c r="A15" s="490" t="s">
        <v>1326</v>
      </c>
      <c r="B15" s="491"/>
      <c r="C15" s="491"/>
      <c r="D15" s="491"/>
      <c r="E15" s="491"/>
      <c r="F15" s="491"/>
      <c r="G15" s="491"/>
      <c r="H15" s="491"/>
      <c r="I15" s="491"/>
      <c r="J15" s="492"/>
    </row>
    <row r="16" spans="1:10">
      <c r="A16" s="284"/>
      <c r="B16" s="500" t="s">
        <v>1316</v>
      </c>
      <c r="C16" s="501"/>
      <c r="D16" s="501"/>
      <c r="E16" s="502"/>
      <c r="F16" s="506" t="s">
        <v>1317</v>
      </c>
      <c r="G16" s="507"/>
      <c r="H16" s="507"/>
      <c r="I16" s="508"/>
      <c r="J16" s="499" t="s">
        <v>1318</v>
      </c>
    </row>
    <row r="17" spans="1:10">
      <c r="A17" s="284"/>
      <c r="B17" s="285" t="s">
        <v>269</v>
      </c>
      <c r="C17" s="285" t="s">
        <v>1211</v>
      </c>
      <c r="D17" s="285" t="s">
        <v>7</v>
      </c>
      <c r="E17" s="285" t="s">
        <v>5</v>
      </c>
      <c r="F17" s="300" t="s">
        <v>269</v>
      </c>
      <c r="G17" s="300" t="s">
        <v>1211</v>
      </c>
      <c r="H17" s="300" t="s">
        <v>7</v>
      </c>
      <c r="I17" s="300" t="s">
        <v>5</v>
      </c>
      <c r="J17" s="499"/>
    </row>
    <row r="18" spans="1:10" s="143" customFormat="1" ht="12">
      <c r="A18" s="287" t="s">
        <v>1303</v>
      </c>
      <c r="B18" s="309">
        <v>24</v>
      </c>
      <c r="C18" s="309">
        <v>1</v>
      </c>
      <c r="D18" s="309">
        <v>61</v>
      </c>
      <c r="E18" s="302">
        <f>B18+C18+D18</f>
        <v>86</v>
      </c>
      <c r="F18" s="303">
        <v>23</v>
      </c>
      <c r="G18" s="303">
        <v>2</v>
      </c>
      <c r="H18" s="303">
        <v>59</v>
      </c>
      <c r="I18" s="302">
        <f>SUM(F18:H18)</f>
        <v>84</v>
      </c>
      <c r="J18" s="360">
        <f>I18-E18</f>
        <v>-2</v>
      </c>
    </row>
    <row r="19" spans="1:10">
      <c r="A19" s="287" t="s">
        <v>1304</v>
      </c>
      <c r="B19" s="301">
        <v>29</v>
      </c>
      <c r="C19" s="301">
        <v>1</v>
      </c>
      <c r="D19" s="301">
        <v>1008</v>
      </c>
      <c r="E19" s="302">
        <f>B19+C19+D19</f>
        <v>1038</v>
      </c>
      <c r="F19" s="303">
        <v>27</v>
      </c>
      <c r="G19" s="303">
        <v>2</v>
      </c>
      <c r="H19" s="303">
        <v>1016</v>
      </c>
      <c r="I19" s="302">
        <f>SUM(F19:H19)</f>
        <v>1045</v>
      </c>
      <c r="J19" s="310">
        <f>I19-E19</f>
        <v>7</v>
      </c>
    </row>
    <row r="20" spans="1:10" ht="15.75" thickBot="1">
      <c r="A20" s="305" t="s">
        <v>1324</v>
      </c>
      <c r="B20" s="306">
        <v>3454</v>
      </c>
      <c r="C20" s="306">
        <v>5</v>
      </c>
      <c r="D20" s="306">
        <v>143881</v>
      </c>
      <c r="E20" s="307">
        <f>B20+C20+D20</f>
        <v>147340</v>
      </c>
      <c r="F20" s="308">
        <v>3402</v>
      </c>
      <c r="G20" s="308">
        <v>16</v>
      </c>
      <c r="H20" s="308">
        <v>141351</v>
      </c>
      <c r="I20" s="307">
        <f>SUM(F20:H20)</f>
        <v>144769</v>
      </c>
      <c r="J20" s="360">
        <f>I20-E20</f>
        <v>-2571</v>
      </c>
    </row>
  </sheetData>
  <mergeCells count="12">
    <mergeCell ref="A1:J1"/>
    <mergeCell ref="A8:J8"/>
    <mergeCell ref="A15:J15"/>
    <mergeCell ref="B16:E16"/>
    <mergeCell ref="F16:I16"/>
    <mergeCell ref="J16:J17"/>
    <mergeCell ref="B2:E2"/>
    <mergeCell ref="F2:I2"/>
    <mergeCell ref="J2:J3"/>
    <mergeCell ref="B9:E9"/>
    <mergeCell ref="F9:I9"/>
    <mergeCell ref="J9:J10"/>
  </mergeCells>
  <pageMargins left="0.70866141732283472" right="0" top="1.1811023622047245" bottom="0.74803149606299213" header="0.31496062992125984" footer="0.31496062992125984"/>
  <pageSetup paperSize="5" firstPageNumber="48" orientation="landscape" useFirstPageNumber="1" r:id="rId1"/>
  <headerFooter>
    <oddHeader>&amp;C&amp;"-,Bold"&amp;12COMPARISON PER PROGRAM
2016-2017 vs 2017-2018</oddHeader>
    <oddFooter>&amp;L_x000D_&amp;1#&amp;"Calibri"&amp;11&amp;K000000 Classification: Public&amp;C&amp;P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AE77"/>
  <sheetViews>
    <sheetView view="pageLayout" zoomScale="110" zoomScaleNormal="100" zoomScalePageLayoutView="110" workbookViewId="0">
      <selection activeCell="AN50" sqref="AN50"/>
    </sheetView>
  </sheetViews>
  <sheetFormatPr defaultRowHeight="11.25"/>
  <cols>
    <col min="1" max="1" width="3" style="1" customWidth="1"/>
    <col min="2" max="28" width="2.5703125" style="1" bestFit="1" customWidth="1"/>
    <col min="29" max="29" width="2.7109375" style="1" bestFit="1" customWidth="1"/>
    <col min="30" max="30" width="2.85546875" style="385" bestFit="1" customWidth="1"/>
    <col min="31" max="31" width="2.7109375" style="1" customWidth="1"/>
    <col min="32" max="258" width="9.140625" style="1"/>
    <col min="259" max="259" width="19" style="1" customWidth="1"/>
    <col min="260" max="260" width="5.28515625" style="1" customWidth="1"/>
    <col min="261" max="261" width="5.7109375" style="1" customWidth="1"/>
    <col min="262" max="262" width="6.7109375" style="1" customWidth="1"/>
    <col min="263" max="263" width="5.28515625" style="1" customWidth="1"/>
    <col min="264" max="264" width="5.85546875" style="1" customWidth="1"/>
    <col min="265" max="265" width="6.5703125" style="1" customWidth="1"/>
    <col min="266" max="266" width="6.140625" style="1" customWidth="1"/>
    <col min="267" max="267" width="5.7109375" style="1" customWidth="1"/>
    <col min="268" max="268" width="5.85546875" style="1" customWidth="1"/>
    <col min="269" max="269" width="6.28515625" style="1" customWidth="1"/>
    <col min="270" max="270" width="6.140625" style="1" customWidth="1"/>
    <col min="271" max="271" width="6.85546875" style="1" customWidth="1"/>
    <col min="272" max="272" width="7" style="1" customWidth="1"/>
    <col min="273" max="274" width="6.5703125" style="1" customWidth="1"/>
    <col min="275" max="275" width="7.140625" style="1" customWidth="1"/>
    <col min="276" max="276" width="7.28515625" style="1" customWidth="1"/>
    <col min="277" max="277" width="6.85546875" style="1" customWidth="1"/>
    <col min="278" max="278" width="6.42578125" style="1" customWidth="1"/>
    <col min="279" max="279" width="6.28515625" style="1" customWidth="1"/>
    <col min="280" max="280" width="6.42578125" style="1" customWidth="1"/>
    <col min="281" max="281" width="6.7109375" style="1" customWidth="1"/>
    <col min="282" max="514" width="9.140625" style="1"/>
    <col min="515" max="515" width="19" style="1" customWidth="1"/>
    <col min="516" max="516" width="5.28515625" style="1" customWidth="1"/>
    <col min="517" max="517" width="5.7109375" style="1" customWidth="1"/>
    <col min="518" max="518" width="6.7109375" style="1" customWidth="1"/>
    <col min="519" max="519" width="5.28515625" style="1" customWidth="1"/>
    <col min="520" max="520" width="5.85546875" style="1" customWidth="1"/>
    <col min="521" max="521" width="6.5703125" style="1" customWidth="1"/>
    <col min="522" max="522" width="6.140625" style="1" customWidth="1"/>
    <col min="523" max="523" width="5.7109375" style="1" customWidth="1"/>
    <col min="524" max="524" width="5.85546875" style="1" customWidth="1"/>
    <col min="525" max="525" width="6.28515625" style="1" customWidth="1"/>
    <col min="526" max="526" width="6.140625" style="1" customWidth="1"/>
    <col min="527" max="527" width="6.85546875" style="1" customWidth="1"/>
    <col min="528" max="528" width="7" style="1" customWidth="1"/>
    <col min="529" max="530" width="6.5703125" style="1" customWidth="1"/>
    <col min="531" max="531" width="7.140625" style="1" customWidth="1"/>
    <col min="532" max="532" width="7.28515625" style="1" customWidth="1"/>
    <col min="533" max="533" width="6.85546875" style="1" customWidth="1"/>
    <col min="534" max="534" width="6.42578125" style="1" customWidth="1"/>
    <col min="535" max="535" width="6.28515625" style="1" customWidth="1"/>
    <col min="536" max="536" width="6.42578125" style="1" customWidth="1"/>
    <col min="537" max="537" width="6.7109375" style="1" customWidth="1"/>
    <col min="538" max="770" width="9.140625" style="1"/>
    <col min="771" max="771" width="19" style="1" customWidth="1"/>
    <col min="772" max="772" width="5.28515625" style="1" customWidth="1"/>
    <col min="773" max="773" width="5.7109375" style="1" customWidth="1"/>
    <col min="774" max="774" width="6.7109375" style="1" customWidth="1"/>
    <col min="775" max="775" width="5.28515625" style="1" customWidth="1"/>
    <col min="776" max="776" width="5.85546875" style="1" customWidth="1"/>
    <col min="777" max="777" width="6.5703125" style="1" customWidth="1"/>
    <col min="778" max="778" width="6.140625" style="1" customWidth="1"/>
    <col min="779" max="779" width="5.7109375" style="1" customWidth="1"/>
    <col min="780" max="780" width="5.85546875" style="1" customWidth="1"/>
    <col min="781" max="781" width="6.28515625" style="1" customWidth="1"/>
    <col min="782" max="782" width="6.140625" style="1" customWidth="1"/>
    <col min="783" max="783" width="6.85546875" style="1" customWidth="1"/>
    <col min="784" max="784" width="7" style="1" customWidth="1"/>
    <col min="785" max="786" width="6.5703125" style="1" customWidth="1"/>
    <col min="787" max="787" width="7.140625" style="1" customWidth="1"/>
    <col min="788" max="788" width="7.28515625" style="1" customWidth="1"/>
    <col min="789" max="789" width="6.85546875" style="1" customWidth="1"/>
    <col min="790" max="790" width="6.42578125" style="1" customWidth="1"/>
    <col min="791" max="791" width="6.28515625" style="1" customWidth="1"/>
    <col min="792" max="792" width="6.42578125" style="1" customWidth="1"/>
    <col min="793" max="793" width="6.7109375" style="1" customWidth="1"/>
    <col min="794" max="1026" width="9.140625" style="1"/>
    <col min="1027" max="1027" width="19" style="1" customWidth="1"/>
    <col min="1028" max="1028" width="5.28515625" style="1" customWidth="1"/>
    <col min="1029" max="1029" width="5.7109375" style="1" customWidth="1"/>
    <col min="1030" max="1030" width="6.7109375" style="1" customWidth="1"/>
    <col min="1031" max="1031" width="5.28515625" style="1" customWidth="1"/>
    <col min="1032" max="1032" width="5.85546875" style="1" customWidth="1"/>
    <col min="1033" max="1033" width="6.5703125" style="1" customWidth="1"/>
    <col min="1034" max="1034" width="6.140625" style="1" customWidth="1"/>
    <col min="1035" max="1035" width="5.7109375" style="1" customWidth="1"/>
    <col min="1036" max="1036" width="5.85546875" style="1" customWidth="1"/>
    <col min="1037" max="1037" width="6.28515625" style="1" customWidth="1"/>
    <col min="1038" max="1038" width="6.140625" style="1" customWidth="1"/>
    <col min="1039" max="1039" width="6.85546875" style="1" customWidth="1"/>
    <col min="1040" max="1040" width="7" style="1" customWidth="1"/>
    <col min="1041" max="1042" width="6.5703125" style="1" customWidth="1"/>
    <col min="1043" max="1043" width="7.140625" style="1" customWidth="1"/>
    <col min="1044" max="1044" width="7.28515625" style="1" customWidth="1"/>
    <col min="1045" max="1045" width="6.85546875" style="1" customWidth="1"/>
    <col min="1046" max="1046" width="6.42578125" style="1" customWidth="1"/>
    <col min="1047" max="1047" width="6.28515625" style="1" customWidth="1"/>
    <col min="1048" max="1048" width="6.42578125" style="1" customWidth="1"/>
    <col min="1049" max="1049" width="6.7109375" style="1" customWidth="1"/>
    <col min="1050" max="1282" width="9.140625" style="1"/>
    <col min="1283" max="1283" width="19" style="1" customWidth="1"/>
    <col min="1284" max="1284" width="5.28515625" style="1" customWidth="1"/>
    <col min="1285" max="1285" width="5.7109375" style="1" customWidth="1"/>
    <col min="1286" max="1286" width="6.7109375" style="1" customWidth="1"/>
    <col min="1287" max="1287" width="5.28515625" style="1" customWidth="1"/>
    <col min="1288" max="1288" width="5.85546875" style="1" customWidth="1"/>
    <col min="1289" max="1289" width="6.5703125" style="1" customWidth="1"/>
    <col min="1290" max="1290" width="6.140625" style="1" customWidth="1"/>
    <col min="1291" max="1291" width="5.7109375" style="1" customWidth="1"/>
    <col min="1292" max="1292" width="5.85546875" style="1" customWidth="1"/>
    <col min="1293" max="1293" width="6.28515625" style="1" customWidth="1"/>
    <col min="1294" max="1294" width="6.140625" style="1" customWidth="1"/>
    <col min="1295" max="1295" width="6.85546875" style="1" customWidth="1"/>
    <col min="1296" max="1296" width="7" style="1" customWidth="1"/>
    <col min="1297" max="1298" width="6.5703125" style="1" customWidth="1"/>
    <col min="1299" max="1299" width="7.140625" style="1" customWidth="1"/>
    <col min="1300" max="1300" width="7.28515625" style="1" customWidth="1"/>
    <col min="1301" max="1301" width="6.85546875" style="1" customWidth="1"/>
    <col min="1302" max="1302" width="6.42578125" style="1" customWidth="1"/>
    <col min="1303" max="1303" width="6.28515625" style="1" customWidth="1"/>
    <col min="1304" max="1304" width="6.42578125" style="1" customWidth="1"/>
    <col min="1305" max="1305" width="6.7109375" style="1" customWidth="1"/>
    <col min="1306" max="1538" width="9.140625" style="1"/>
    <col min="1539" max="1539" width="19" style="1" customWidth="1"/>
    <col min="1540" max="1540" width="5.28515625" style="1" customWidth="1"/>
    <col min="1541" max="1541" width="5.7109375" style="1" customWidth="1"/>
    <col min="1542" max="1542" width="6.7109375" style="1" customWidth="1"/>
    <col min="1543" max="1543" width="5.28515625" style="1" customWidth="1"/>
    <col min="1544" max="1544" width="5.85546875" style="1" customWidth="1"/>
    <col min="1545" max="1545" width="6.5703125" style="1" customWidth="1"/>
    <col min="1546" max="1546" width="6.140625" style="1" customWidth="1"/>
    <col min="1547" max="1547" width="5.7109375" style="1" customWidth="1"/>
    <col min="1548" max="1548" width="5.85546875" style="1" customWidth="1"/>
    <col min="1549" max="1549" width="6.28515625" style="1" customWidth="1"/>
    <col min="1550" max="1550" width="6.140625" style="1" customWidth="1"/>
    <col min="1551" max="1551" width="6.85546875" style="1" customWidth="1"/>
    <col min="1552" max="1552" width="7" style="1" customWidth="1"/>
    <col min="1553" max="1554" width="6.5703125" style="1" customWidth="1"/>
    <col min="1555" max="1555" width="7.140625" style="1" customWidth="1"/>
    <col min="1556" max="1556" width="7.28515625" style="1" customWidth="1"/>
    <col min="1557" max="1557" width="6.85546875" style="1" customWidth="1"/>
    <col min="1558" max="1558" width="6.42578125" style="1" customWidth="1"/>
    <col min="1559" max="1559" width="6.28515625" style="1" customWidth="1"/>
    <col min="1560" max="1560" width="6.42578125" style="1" customWidth="1"/>
    <col min="1561" max="1561" width="6.7109375" style="1" customWidth="1"/>
    <col min="1562" max="1794" width="9.140625" style="1"/>
    <col min="1795" max="1795" width="19" style="1" customWidth="1"/>
    <col min="1796" max="1796" width="5.28515625" style="1" customWidth="1"/>
    <col min="1797" max="1797" width="5.7109375" style="1" customWidth="1"/>
    <col min="1798" max="1798" width="6.7109375" style="1" customWidth="1"/>
    <col min="1799" max="1799" width="5.28515625" style="1" customWidth="1"/>
    <col min="1800" max="1800" width="5.85546875" style="1" customWidth="1"/>
    <col min="1801" max="1801" width="6.5703125" style="1" customWidth="1"/>
    <col min="1802" max="1802" width="6.140625" style="1" customWidth="1"/>
    <col min="1803" max="1803" width="5.7109375" style="1" customWidth="1"/>
    <col min="1804" max="1804" width="5.85546875" style="1" customWidth="1"/>
    <col min="1805" max="1805" width="6.28515625" style="1" customWidth="1"/>
    <col min="1806" max="1806" width="6.140625" style="1" customWidth="1"/>
    <col min="1807" max="1807" width="6.85546875" style="1" customWidth="1"/>
    <col min="1808" max="1808" width="7" style="1" customWidth="1"/>
    <col min="1809" max="1810" width="6.5703125" style="1" customWidth="1"/>
    <col min="1811" max="1811" width="7.140625" style="1" customWidth="1"/>
    <col min="1812" max="1812" width="7.28515625" style="1" customWidth="1"/>
    <col min="1813" max="1813" width="6.85546875" style="1" customWidth="1"/>
    <col min="1814" max="1814" width="6.42578125" style="1" customWidth="1"/>
    <col min="1815" max="1815" width="6.28515625" style="1" customWidth="1"/>
    <col min="1816" max="1816" width="6.42578125" style="1" customWidth="1"/>
    <col min="1817" max="1817" width="6.7109375" style="1" customWidth="1"/>
    <col min="1818" max="2050" width="9.140625" style="1"/>
    <col min="2051" max="2051" width="19" style="1" customWidth="1"/>
    <col min="2052" max="2052" width="5.28515625" style="1" customWidth="1"/>
    <col min="2053" max="2053" width="5.7109375" style="1" customWidth="1"/>
    <col min="2054" max="2054" width="6.7109375" style="1" customWidth="1"/>
    <col min="2055" max="2055" width="5.28515625" style="1" customWidth="1"/>
    <col min="2056" max="2056" width="5.85546875" style="1" customWidth="1"/>
    <col min="2057" max="2057" width="6.5703125" style="1" customWidth="1"/>
    <col min="2058" max="2058" width="6.140625" style="1" customWidth="1"/>
    <col min="2059" max="2059" width="5.7109375" style="1" customWidth="1"/>
    <col min="2060" max="2060" width="5.85546875" style="1" customWidth="1"/>
    <col min="2061" max="2061" width="6.28515625" style="1" customWidth="1"/>
    <col min="2062" max="2062" width="6.140625" style="1" customWidth="1"/>
    <col min="2063" max="2063" width="6.85546875" style="1" customWidth="1"/>
    <col min="2064" max="2064" width="7" style="1" customWidth="1"/>
    <col min="2065" max="2066" width="6.5703125" style="1" customWidth="1"/>
    <col min="2067" max="2067" width="7.140625" style="1" customWidth="1"/>
    <col min="2068" max="2068" width="7.28515625" style="1" customWidth="1"/>
    <col min="2069" max="2069" width="6.85546875" style="1" customWidth="1"/>
    <col min="2070" max="2070" width="6.42578125" style="1" customWidth="1"/>
    <col min="2071" max="2071" width="6.28515625" style="1" customWidth="1"/>
    <col min="2072" max="2072" width="6.42578125" style="1" customWidth="1"/>
    <col min="2073" max="2073" width="6.7109375" style="1" customWidth="1"/>
    <col min="2074" max="2306" width="9.140625" style="1"/>
    <col min="2307" max="2307" width="19" style="1" customWidth="1"/>
    <col min="2308" max="2308" width="5.28515625" style="1" customWidth="1"/>
    <col min="2309" max="2309" width="5.7109375" style="1" customWidth="1"/>
    <col min="2310" max="2310" width="6.7109375" style="1" customWidth="1"/>
    <col min="2311" max="2311" width="5.28515625" style="1" customWidth="1"/>
    <col min="2312" max="2312" width="5.85546875" style="1" customWidth="1"/>
    <col min="2313" max="2313" width="6.5703125" style="1" customWidth="1"/>
    <col min="2314" max="2314" width="6.140625" style="1" customWidth="1"/>
    <col min="2315" max="2315" width="5.7109375" style="1" customWidth="1"/>
    <col min="2316" max="2316" width="5.85546875" style="1" customWidth="1"/>
    <col min="2317" max="2317" width="6.28515625" style="1" customWidth="1"/>
    <col min="2318" max="2318" width="6.140625" style="1" customWidth="1"/>
    <col min="2319" max="2319" width="6.85546875" style="1" customWidth="1"/>
    <col min="2320" max="2320" width="7" style="1" customWidth="1"/>
    <col min="2321" max="2322" width="6.5703125" style="1" customWidth="1"/>
    <col min="2323" max="2323" width="7.140625" style="1" customWidth="1"/>
    <col min="2324" max="2324" width="7.28515625" style="1" customWidth="1"/>
    <col min="2325" max="2325" width="6.85546875" style="1" customWidth="1"/>
    <col min="2326" max="2326" width="6.42578125" style="1" customWidth="1"/>
    <col min="2327" max="2327" width="6.28515625" style="1" customWidth="1"/>
    <col min="2328" max="2328" width="6.42578125" style="1" customWidth="1"/>
    <col min="2329" max="2329" width="6.7109375" style="1" customWidth="1"/>
    <col min="2330" max="2562" width="9.140625" style="1"/>
    <col min="2563" max="2563" width="19" style="1" customWidth="1"/>
    <col min="2564" max="2564" width="5.28515625" style="1" customWidth="1"/>
    <col min="2565" max="2565" width="5.7109375" style="1" customWidth="1"/>
    <col min="2566" max="2566" width="6.7109375" style="1" customWidth="1"/>
    <col min="2567" max="2567" width="5.28515625" style="1" customWidth="1"/>
    <col min="2568" max="2568" width="5.85546875" style="1" customWidth="1"/>
    <col min="2569" max="2569" width="6.5703125" style="1" customWidth="1"/>
    <col min="2570" max="2570" width="6.140625" style="1" customWidth="1"/>
    <col min="2571" max="2571" width="5.7109375" style="1" customWidth="1"/>
    <col min="2572" max="2572" width="5.85546875" style="1" customWidth="1"/>
    <col min="2573" max="2573" width="6.28515625" style="1" customWidth="1"/>
    <col min="2574" max="2574" width="6.140625" style="1" customWidth="1"/>
    <col min="2575" max="2575" width="6.85546875" style="1" customWidth="1"/>
    <col min="2576" max="2576" width="7" style="1" customWidth="1"/>
    <col min="2577" max="2578" width="6.5703125" style="1" customWidth="1"/>
    <col min="2579" max="2579" width="7.140625" style="1" customWidth="1"/>
    <col min="2580" max="2580" width="7.28515625" style="1" customWidth="1"/>
    <col min="2581" max="2581" width="6.85546875" style="1" customWidth="1"/>
    <col min="2582" max="2582" width="6.42578125" style="1" customWidth="1"/>
    <col min="2583" max="2583" width="6.28515625" style="1" customWidth="1"/>
    <col min="2584" max="2584" width="6.42578125" style="1" customWidth="1"/>
    <col min="2585" max="2585" width="6.7109375" style="1" customWidth="1"/>
    <col min="2586" max="2818" width="9.140625" style="1"/>
    <col min="2819" max="2819" width="19" style="1" customWidth="1"/>
    <col min="2820" max="2820" width="5.28515625" style="1" customWidth="1"/>
    <col min="2821" max="2821" width="5.7109375" style="1" customWidth="1"/>
    <col min="2822" max="2822" width="6.7109375" style="1" customWidth="1"/>
    <col min="2823" max="2823" width="5.28515625" style="1" customWidth="1"/>
    <col min="2824" max="2824" width="5.85546875" style="1" customWidth="1"/>
    <col min="2825" max="2825" width="6.5703125" style="1" customWidth="1"/>
    <col min="2826" max="2826" width="6.140625" style="1" customWidth="1"/>
    <col min="2827" max="2827" width="5.7109375" style="1" customWidth="1"/>
    <col min="2828" max="2828" width="5.85546875" style="1" customWidth="1"/>
    <col min="2829" max="2829" width="6.28515625" style="1" customWidth="1"/>
    <col min="2830" max="2830" width="6.140625" style="1" customWidth="1"/>
    <col min="2831" max="2831" width="6.85546875" style="1" customWidth="1"/>
    <col min="2832" max="2832" width="7" style="1" customWidth="1"/>
    <col min="2833" max="2834" width="6.5703125" style="1" customWidth="1"/>
    <col min="2835" max="2835" width="7.140625" style="1" customWidth="1"/>
    <col min="2836" max="2836" width="7.28515625" style="1" customWidth="1"/>
    <col min="2837" max="2837" width="6.85546875" style="1" customWidth="1"/>
    <col min="2838" max="2838" width="6.42578125" style="1" customWidth="1"/>
    <col min="2839" max="2839" width="6.28515625" style="1" customWidth="1"/>
    <col min="2840" max="2840" width="6.42578125" style="1" customWidth="1"/>
    <col min="2841" max="2841" width="6.7109375" style="1" customWidth="1"/>
    <col min="2842" max="3074" width="9.140625" style="1"/>
    <col min="3075" max="3075" width="19" style="1" customWidth="1"/>
    <col min="3076" max="3076" width="5.28515625" style="1" customWidth="1"/>
    <col min="3077" max="3077" width="5.7109375" style="1" customWidth="1"/>
    <col min="3078" max="3078" width="6.7109375" style="1" customWidth="1"/>
    <col min="3079" max="3079" width="5.28515625" style="1" customWidth="1"/>
    <col min="3080" max="3080" width="5.85546875" style="1" customWidth="1"/>
    <col min="3081" max="3081" width="6.5703125" style="1" customWidth="1"/>
    <col min="3082" max="3082" width="6.140625" style="1" customWidth="1"/>
    <col min="3083" max="3083" width="5.7109375" style="1" customWidth="1"/>
    <col min="3084" max="3084" width="5.85546875" style="1" customWidth="1"/>
    <col min="3085" max="3085" width="6.28515625" style="1" customWidth="1"/>
    <col min="3086" max="3086" width="6.140625" style="1" customWidth="1"/>
    <col min="3087" max="3087" width="6.85546875" style="1" customWidth="1"/>
    <col min="3088" max="3088" width="7" style="1" customWidth="1"/>
    <col min="3089" max="3090" width="6.5703125" style="1" customWidth="1"/>
    <col min="3091" max="3091" width="7.140625" style="1" customWidth="1"/>
    <col min="3092" max="3092" width="7.28515625" style="1" customWidth="1"/>
    <col min="3093" max="3093" width="6.85546875" style="1" customWidth="1"/>
    <col min="3094" max="3094" width="6.42578125" style="1" customWidth="1"/>
    <col min="3095" max="3095" width="6.28515625" style="1" customWidth="1"/>
    <col min="3096" max="3096" width="6.42578125" style="1" customWidth="1"/>
    <col min="3097" max="3097" width="6.7109375" style="1" customWidth="1"/>
    <col min="3098" max="3330" width="9.140625" style="1"/>
    <col min="3331" max="3331" width="19" style="1" customWidth="1"/>
    <col min="3332" max="3332" width="5.28515625" style="1" customWidth="1"/>
    <col min="3333" max="3333" width="5.7109375" style="1" customWidth="1"/>
    <col min="3334" max="3334" width="6.7109375" style="1" customWidth="1"/>
    <col min="3335" max="3335" width="5.28515625" style="1" customWidth="1"/>
    <col min="3336" max="3336" width="5.85546875" style="1" customWidth="1"/>
    <col min="3337" max="3337" width="6.5703125" style="1" customWidth="1"/>
    <col min="3338" max="3338" width="6.140625" style="1" customWidth="1"/>
    <col min="3339" max="3339" width="5.7109375" style="1" customWidth="1"/>
    <col min="3340" max="3340" width="5.85546875" style="1" customWidth="1"/>
    <col min="3341" max="3341" width="6.28515625" style="1" customWidth="1"/>
    <col min="3342" max="3342" width="6.140625" style="1" customWidth="1"/>
    <col min="3343" max="3343" width="6.85546875" style="1" customWidth="1"/>
    <col min="3344" max="3344" width="7" style="1" customWidth="1"/>
    <col min="3345" max="3346" width="6.5703125" style="1" customWidth="1"/>
    <col min="3347" max="3347" width="7.140625" style="1" customWidth="1"/>
    <col min="3348" max="3348" width="7.28515625" style="1" customWidth="1"/>
    <col min="3349" max="3349" width="6.85546875" style="1" customWidth="1"/>
    <col min="3350" max="3350" width="6.42578125" style="1" customWidth="1"/>
    <col min="3351" max="3351" width="6.28515625" style="1" customWidth="1"/>
    <col min="3352" max="3352" width="6.42578125" style="1" customWidth="1"/>
    <col min="3353" max="3353" width="6.7109375" style="1" customWidth="1"/>
    <col min="3354" max="3586" width="9.140625" style="1"/>
    <col min="3587" max="3587" width="19" style="1" customWidth="1"/>
    <col min="3588" max="3588" width="5.28515625" style="1" customWidth="1"/>
    <col min="3589" max="3589" width="5.7109375" style="1" customWidth="1"/>
    <col min="3590" max="3590" width="6.7109375" style="1" customWidth="1"/>
    <col min="3591" max="3591" width="5.28515625" style="1" customWidth="1"/>
    <col min="3592" max="3592" width="5.85546875" style="1" customWidth="1"/>
    <col min="3593" max="3593" width="6.5703125" style="1" customWidth="1"/>
    <col min="3594" max="3594" width="6.140625" style="1" customWidth="1"/>
    <col min="3595" max="3595" width="5.7109375" style="1" customWidth="1"/>
    <col min="3596" max="3596" width="5.85546875" style="1" customWidth="1"/>
    <col min="3597" max="3597" width="6.28515625" style="1" customWidth="1"/>
    <col min="3598" max="3598" width="6.140625" style="1" customWidth="1"/>
    <col min="3599" max="3599" width="6.85546875" style="1" customWidth="1"/>
    <col min="3600" max="3600" width="7" style="1" customWidth="1"/>
    <col min="3601" max="3602" width="6.5703125" style="1" customWidth="1"/>
    <col min="3603" max="3603" width="7.140625" style="1" customWidth="1"/>
    <col min="3604" max="3604" width="7.28515625" style="1" customWidth="1"/>
    <col min="3605" max="3605" width="6.85546875" style="1" customWidth="1"/>
    <col min="3606" max="3606" width="6.42578125" style="1" customWidth="1"/>
    <col min="3607" max="3607" width="6.28515625" style="1" customWidth="1"/>
    <col min="3608" max="3608" width="6.42578125" style="1" customWidth="1"/>
    <col min="3609" max="3609" width="6.7109375" style="1" customWidth="1"/>
    <col min="3610" max="3842" width="9.140625" style="1"/>
    <col min="3843" max="3843" width="19" style="1" customWidth="1"/>
    <col min="3844" max="3844" width="5.28515625" style="1" customWidth="1"/>
    <col min="3845" max="3845" width="5.7109375" style="1" customWidth="1"/>
    <col min="3846" max="3846" width="6.7109375" style="1" customWidth="1"/>
    <col min="3847" max="3847" width="5.28515625" style="1" customWidth="1"/>
    <col min="3848" max="3848" width="5.85546875" style="1" customWidth="1"/>
    <col min="3849" max="3849" width="6.5703125" style="1" customWidth="1"/>
    <col min="3850" max="3850" width="6.140625" style="1" customWidth="1"/>
    <col min="3851" max="3851" width="5.7109375" style="1" customWidth="1"/>
    <col min="3852" max="3852" width="5.85546875" style="1" customWidth="1"/>
    <col min="3853" max="3853" width="6.28515625" style="1" customWidth="1"/>
    <col min="3854" max="3854" width="6.140625" style="1" customWidth="1"/>
    <col min="3855" max="3855" width="6.85546875" style="1" customWidth="1"/>
    <col min="3856" max="3856" width="7" style="1" customWidth="1"/>
    <col min="3857" max="3858" width="6.5703125" style="1" customWidth="1"/>
    <col min="3859" max="3859" width="7.140625" style="1" customWidth="1"/>
    <col min="3860" max="3860" width="7.28515625" style="1" customWidth="1"/>
    <col min="3861" max="3861" width="6.85546875" style="1" customWidth="1"/>
    <col min="3862" max="3862" width="6.42578125" style="1" customWidth="1"/>
    <col min="3863" max="3863" width="6.28515625" style="1" customWidth="1"/>
    <col min="3864" max="3864" width="6.42578125" style="1" customWidth="1"/>
    <col min="3865" max="3865" width="6.7109375" style="1" customWidth="1"/>
    <col min="3866" max="4098" width="9.140625" style="1"/>
    <col min="4099" max="4099" width="19" style="1" customWidth="1"/>
    <col min="4100" max="4100" width="5.28515625" style="1" customWidth="1"/>
    <col min="4101" max="4101" width="5.7109375" style="1" customWidth="1"/>
    <col min="4102" max="4102" width="6.7109375" style="1" customWidth="1"/>
    <col min="4103" max="4103" width="5.28515625" style="1" customWidth="1"/>
    <col min="4104" max="4104" width="5.85546875" style="1" customWidth="1"/>
    <col min="4105" max="4105" width="6.5703125" style="1" customWidth="1"/>
    <col min="4106" max="4106" width="6.140625" style="1" customWidth="1"/>
    <col min="4107" max="4107" width="5.7109375" style="1" customWidth="1"/>
    <col min="4108" max="4108" width="5.85546875" style="1" customWidth="1"/>
    <col min="4109" max="4109" width="6.28515625" style="1" customWidth="1"/>
    <col min="4110" max="4110" width="6.140625" style="1" customWidth="1"/>
    <col min="4111" max="4111" width="6.85546875" style="1" customWidth="1"/>
    <col min="4112" max="4112" width="7" style="1" customWidth="1"/>
    <col min="4113" max="4114" width="6.5703125" style="1" customWidth="1"/>
    <col min="4115" max="4115" width="7.140625" style="1" customWidth="1"/>
    <col min="4116" max="4116" width="7.28515625" style="1" customWidth="1"/>
    <col min="4117" max="4117" width="6.85546875" style="1" customWidth="1"/>
    <col min="4118" max="4118" width="6.42578125" style="1" customWidth="1"/>
    <col min="4119" max="4119" width="6.28515625" style="1" customWidth="1"/>
    <col min="4120" max="4120" width="6.42578125" style="1" customWidth="1"/>
    <col min="4121" max="4121" width="6.7109375" style="1" customWidth="1"/>
    <col min="4122" max="4354" width="9.140625" style="1"/>
    <col min="4355" max="4355" width="19" style="1" customWidth="1"/>
    <col min="4356" max="4356" width="5.28515625" style="1" customWidth="1"/>
    <col min="4357" max="4357" width="5.7109375" style="1" customWidth="1"/>
    <col min="4358" max="4358" width="6.7109375" style="1" customWidth="1"/>
    <col min="4359" max="4359" width="5.28515625" style="1" customWidth="1"/>
    <col min="4360" max="4360" width="5.85546875" style="1" customWidth="1"/>
    <col min="4361" max="4361" width="6.5703125" style="1" customWidth="1"/>
    <col min="4362" max="4362" width="6.140625" style="1" customWidth="1"/>
    <col min="4363" max="4363" width="5.7109375" style="1" customWidth="1"/>
    <col min="4364" max="4364" width="5.85546875" style="1" customWidth="1"/>
    <col min="4365" max="4365" width="6.28515625" style="1" customWidth="1"/>
    <col min="4366" max="4366" width="6.140625" style="1" customWidth="1"/>
    <col min="4367" max="4367" width="6.85546875" style="1" customWidth="1"/>
    <col min="4368" max="4368" width="7" style="1" customWidth="1"/>
    <col min="4369" max="4370" width="6.5703125" style="1" customWidth="1"/>
    <col min="4371" max="4371" width="7.140625" style="1" customWidth="1"/>
    <col min="4372" max="4372" width="7.28515625" style="1" customWidth="1"/>
    <col min="4373" max="4373" width="6.85546875" style="1" customWidth="1"/>
    <col min="4374" max="4374" width="6.42578125" style="1" customWidth="1"/>
    <col min="4375" max="4375" width="6.28515625" style="1" customWidth="1"/>
    <col min="4376" max="4376" width="6.42578125" style="1" customWidth="1"/>
    <col min="4377" max="4377" width="6.7109375" style="1" customWidth="1"/>
    <col min="4378" max="4610" width="9.140625" style="1"/>
    <col min="4611" max="4611" width="19" style="1" customWidth="1"/>
    <col min="4612" max="4612" width="5.28515625" style="1" customWidth="1"/>
    <col min="4613" max="4613" width="5.7109375" style="1" customWidth="1"/>
    <col min="4614" max="4614" width="6.7109375" style="1" customWidth="1"/>
    <col min="4615" max="4615" width="5.28515625" style="1" customWidth="1"/>
    <col min="4616" max="4616" width="5.85546875" style="1" customWidth="1"/>
    <col min="4617" max="4617" width="6.5703125" style="1" customWidth="1"/>
    <col min="4618" max="4618" width="6.140625" style="1" customWidth="1"/>
    <col min="4619" max="4619" width="5.7109375" style="1" customWidth="1"/>
    <col min="4620" max="4620" width="5.85546875" style="1" customWidth="1"/>
    <col min="4621" max="4621" width="6.28515625" style="1" customWidth="1"/>
    <col min="4622" max="4622" width="6.140625" style="1" customWidth="1"/>
    <col min="4623" max="4623" width="6.85546875" style="1" customWidth="1"/>
    <col min="4624" max="4624" width="7" style="1" customWidth="1"/>
    <col min="4625" max="4626" width="6.5703125" style="1" customWidth="1"/>
    <col min="4627" max="4627" width="7.140625" style="1" customWidth="1"/>
    <col min="4628" max="4628" width="7.28515625" style="1" customWidth="1"/>
    <col min="4629" max="4629" width="6.85546875" style="1" customWidth="1"/>
    <col min="4630" max="4630" width="6.42578125" style="1" customWidth="1"/>
    <col min="4631" max="4631" width="6.28515625" style="1" customWidth="1"/>
    <col min="4632" max="4632" width="6.42578125" style="1" customWidth="1"/>
    <col min="4633" max="4633" width="6.7109375" style="1" customWidth="1"/>
    <col min="4634" max="4866" width="9.140625" style="1"/>
    <col min="4867" max="4867" width="19" style="1" customWidth="1"/>
    <col min="4868" max="4868" width="5.28515625" style="1" customWidth="1"/>
    <col min="4869" max="4869" width="5.7109375" style="1" customWidth="1"/>
    <col min="4870" max="4870" width="6.7109375" style="1" customWidth="1"/>
    <col min="4871" max="4871" width="5.28515625" style="1" customWidth="1"/>
    <col min="4872" max="4872" width="5.85546875" style="1" customWidth="1"/>
    <col min="4873" max="4873" width="6.5703125" style="1" customWidth="1"/>
    <col min="4874" max="4874" width="6.140625" style="1" customWidth="1"/>
    <col min="4875" max="4875" width="5.7109375" style="1" customWidth="1"/>
    <col min="4876" max="4876" width="5.85546875" style="1" customWidth="1"/>
    <col min="4877" max="4877" width="6.28515625" style="1" customWidth="1"/>
    <col min="4878" max="4878" width="6.140625" style="1" customWidth="1"/>
    <col min="4879" max="4879" width="6.85546875" style="1" customWidth="1"/>
    <col min="4880" max="4880" width="7" style="1" customWidth="1"/>
    <col min="4881" max="4882" width="6.5703125" style="1" customWidth="1"/>
    <col min="4883" max="4883" width="7.140625" style="1" customWidth="1"/>
    <col min="4884" max="4884" width="7.28515625" style="1" customWidth="1"/>
    <col min="4885" max="4885" width="6.85546875" style="1" customWidth="1"/>
    <col min="4886" max="4886" width="6.42578125" style="1" customWidth="1"/>
    <col min="4887" max="4887" width="6.28515625" style="1" customWidth="1"/>
    <col min="4888" max="4888" width="6.42578125" style="1" customWidth="1"/>
    <col min="4889" max="4889" width="6.7109375" style="1" customWidth="1"/>
    <col min="4890" max="5122" width="9.140625" style="1"/>
    <col min="5123" max="5123" width="19" style="1" customWidth="1"/>
    <col min="5124" max="5124" width="5.28515625" style="1" customWidth="1"/>
    <col min="5125" max="5125" width="5.7109375" style="1" customWidth="1"/>
    <col min="5126" max="5126" width="6.7109375" style="1" customWidth="1"/>
    <col min="5127" max="5127" width="5.28515625" style="1" customWidth="1"/>
    <col min="5128" max="5128" width="5.85546875" style="1" customWidth="1"/>
    <col min="5129" max="5129" width="6.5703125" style="1" customWidth="1"/>
    <col min="5130" max="5130" width="6.140625" style="1" customWidth="1"/>
    <col min="5131" max="5131" width="5.7109375" style="1" customWidth="1"/>
    <col min="5132" max="5132" width="5.85546875" style="1" customWidth="1"/>
    <col min="5133" max="5133" width="6.28515625" style="1" customWidth="1"/>
    <col min="5134" max="5134" width="6.140625" style="1" customWidth="1"/>
    <col min="5135" max="5135" width="6.85546875" style="1" customWidth="1"/>
    <col min="5136" max="5136" width="7" style="1" customWidth="1"/>
    <col min="5137" max="5138" width="6.5703125" style="1" customWidth="1"/>
    <col min="5139" max="5139" width="7.140625" style="1" customWidth="1"/>
    <col min="5140" max="5140" width="7.28515625" style="1" customWidth="1"/>
    <col min="5141" max="5141" width="6.85546875" style="1" customWidth="1"/>
    <col min="5142" max="5142" width="6.42578125" style="1" customWidth="1"/>
    <col min="5143" max="5143" width="6.28515625" style="1" customWidth="1"/>
    <col min="5144" max="5144" width="6.42578125" style="1" customWidth="1"/>
    <col min="5145" max="5145" width="6.7109375" style="1" customWidth="1"/>
    <col min="5146" max="5378" width="9.140625" style="1"/>
    <col min="5379" max="5379" width="19" style="1" customWidth="1"/>
    <col min="5380" max="5380" width="5.28515625" style="1" customWidth="1"/>
    <col min="5381" max="5381" width="5.7109375" style="1" customWidth="1"/>
    <col min="5382" max="5382" width="6.7109375" style="1" customWidth="1"/>
    <col min="5383" max="5383" width="5.28515625" style="1" customWidth="1"/>
    <col min="5384" max="5384" width="5.85546875" style="1" customWidth="1"/>
    <col min="5385" max="5385" width="6.5703125" style="1" customWidth="1"/>
    <col min="5386" max="5386" width="6.140625" style="1" customWidth="1"/>
    <col min="5387" max="5387" width="5.7109375" style="1" customWidth="1"/>
    <col min="5388" max="5388" width="5.85546875" style="1" customWidth="1"/>
    <col min="5389" max="5389" width="6.28515625" style="1" customWidth="1"/>
    <col min="5390" max="5390" width="6.140625" style="1" customWidth="1"/>
    <col min="5391" max="5391" width="6.85546875" style="1" customWidth="1"/>
    <col min="5392" max="5392" width="7" style="1" customWidth="1"/>
    <col min="5393" max="5394" width="6.5703125" style="1" customWidth="1"/>
    <col min="5395" max="5395" width="7.140625" style="1" customWidth="1"/>
    <col min="5396" max="5396" width="7.28515625" style="1" customWidth="1"/>
    <col min="5397" max="5397" width="6.85546875" style="1" customWidth="1"/>
    <col min="5398" max="5398" width="6.42578125" style="1" customWidth="1"/>
    <col min="5399" max="5399" width="6.28515625" style="1" customWidth="1"/>
    <col min="5400" max="5400" width="6.42578125" style="1" customWidth="1"/>
    <col min="5401" max="5401" width="6.7109375" style="1" customWidth="1"/>
    <col min="5402" max="5634" width="9.140625" style="1"/>
    <col min="5635" max="5635" width="19" style="1" customWidth="1"/>
    <col min="5636" max="5636" width="5.28515625" style="1" customWidth="1"/>
    <col min="5637" max="5637" width="5.7109375" style="1" customWidth="1"/>
    <col min="5638" max="5638" width="6.7109375" style="1" customWidth="1"/>
    <col min="5639" max="5639" width="5.28515625" style="1" customWidth="1"/>
    <col min="5640" max="5640" width="5.85546875" style="1" customWidth="1"/>
    <col min="5641" max="5641" width="6.5703125" style="1" customWidth="1"/>
    <col min="5642" max="5642" width="6.140625" style="1" customWidth="1"/>
    <col min="5643" max="5643" width="5.7109375" style="1" customWidth="1"/>
    <col min="5644" max="5644" width="5.85546875" style="1" customWidth="1"/>
    <col min="5645" max="5645" width="6.28515625" style="1" customWidth="1"/>
    <col min="5646" max="5646" width="6.140625" style="1" customWidth="1"/>
    <col min="5647" max="5647" width="6.85546875" style="1" customWidth="1"/>
    <col min="5648" max="5648" width="7" style="1" customWidth="1"/>
    <col min="5649" max="5650" width="6.5703125" style="1" customWidth="1"/>
    <col min="5651" max="5651" width="7.140625" style="1" customWidth="1"/>
    <col min="5652" max="5652" width="7.28515625" style="1" customWidth="1"/>
    <col min="5653" max="5653" width="6.85546875" style="1" customWidth="1"/>
    <col min="5654" max="5654" width="6.42578125" style="1" customWidth="1"/>
    <col min="5655" max="5655" width="6.28515625" style="1" customWidth="1"/>
    <col min="5656" max="5656" width="6.42578125" style="1" customWidth="1"/>
    <col min="5657" max="5657" width="6.7109375" style="1" customWidth="1"/>
    <col min="5658" max="5890" width="9.140625" style="1"/>
    <col min="5891" max="5891" width="19" style="1" customWidth="1"/>
    <col min="5892" max="5892" width="5.28515625" style="1" customWidth="1"/>
    <col min="5893" max="5893" width="5.7109375" style="1" customWidth="1"/>
    <col min="5894" max="5894" width="6.7109375" style="1" customWidth="1"/>
    <col min="5895" max="5895" width="5.28515625" style="1" customWidth="1"/>
    <col min="5896" max="5896" width="5.85546875" style="1" customWidth="1"/>
    <col min="5897" max="5897" width="6.5703125" style="1" customWidth="1"/>
    <col min="5898" max="5898" width="6.140625" style="1" customWidth="1"/>
    <col min="5899" max="5899" width="5.7109375" style="1" customWidth="1"/>
    <col min="5900" max="5900" width="5.85546875" style="1" customWidth="1"/>
    <col min="5901" max="5901" width="6.28515625" style="1" customWidth="1"/>
    <col min="5902" max="5902" width="6.140625" style="1" customWidth="1"/>
    <col min="5903" max="5903" width="6.85546875" style="1" customWidth="1"/>
    <col min="5904" max="5904" width="7" style="1" customWidth="1"/>
    <col min="5905" max="5906" width="6.5703125" style="1" customWidth="1"/>
    <col min="5907" max="5907" width="7.140625" style="1" customWidth="1"/>
    <col min="5908" max="5908" width="7.28515625" style="1" customWidth="1"/>
    <col min="5909" max="5909" width="6.85546875" style="1" customWidth="1"/>
    <col min="5910" max="5910" width="6.42578125" style="1" customWidth="1"/>
    <col min="5911" max="5911" width="6.28515625" style="1" customWidth="1"/>
    <col min="5912" max="5912" width="6.42578125" style="1" customWidth="1"/>
    <col min="5913" max="5913" width="6.7109375" style="1" customWidth="1"/>
    <col min="5914" max="6146" width="9.140625" style="1"/>
    <col min="6147" max="6147" width="19" style="1" customWidth="1"/>
    <col min="6148" max="6148" width="5.28515625" style="1" customWidth="1"/>
    <col min="6149" max="6149" width="5.7109375" style="1" customWidth="1"/>
    <col min="6150" max="6150" width="6.7109375" style="1" customWidth="1"/>
    <col min="6151" max="6151" width="5.28515625" style="1" customWidth="1"/>
    <col min="6152" max="6152" width="5.85546875" style="1" customWidth="1"/>
    <col min="6153" max="6153" width="6.5703125" style="1" customWidth="1"/>
    <col min="6154" max="6154" width="6.140625" style="1" customWidth="1"/>
    <col min="6155" max="6155" width="5.7109375" style="1" customWidth="1"/>
    <col min="6156" max="6156" width="5.85546875" style="1" customWidth="1"/>
    <col min="6157" max="6157" width="6.28515625" style="1" customWidth="1"/>
    <col min="6158" max="6158" width="6.140625" style="1" customWidth="1"/>
    <col min="6159" max="6159" width="6.85546875" style="1" customWidth="1"/>
    <col min="6160" max="6160" width="7" style="1" customWidth="1"/>
    <col min="6161" max="6162" width="6.5703125" style="1" customWidth="1"/>
    <col min="6163" max="6163" width="7.140625" style="1" customWidth="1"/>
    <col min="6164" max="6164" width="7.28515625" style="1" customWidth="1"/>
    <col min="6165" max="6165" width="6.85546875" style="1" customWidth="1"/>
    <col min="6166" max="6166" width="6.42578125" style="1" customWidth="1"/>
    <col min="6167" max="6167" width="6.28515625" style="1" customWidth="1"/>
    <col min="6168" max="6168" width="6.42578125" style="1" customWidth="1"/>
    <col min="6169" max="6169" width="6.7109375" style="1" customWidth="1"/>
    <col min="6170" max="6402" width="9.140625" style="1"/>
    <col min="6403" max="6403" width="19" style="1" customWidth="1"/>
    <col min="6404" max="6404" width="5.28515625" style="1" customWidth="1"/>
    <col min="6405" max="6405" width="5.7109375" style="1" customWidth="1"/>
    <col min="6406" max="6406" width="6.7109375" style="1" customWidth="1"/>
    <col min="6407" max="6407" width="5.28515625" style="1" customWidth="1"/>
    <col min="6408" max="6408" width="5.85546875" style="1" customWidth="1"/>
    <col min="6409" max="6409" width="6.5703125" style="1" customWidth="1"/>
    <col min="6410" max="6410" width="6.140625" style="1" customWidth="1"/>
    <col min="6411" max="6411" width="5.7109375" style="1" customWidth="1"/>
    <col min="6412" max="6412" width="5.85546875" style="1" customWidth="1"/>
    <col min="6413" max="6413" width="6.28515625" style="1" customWidth="1"/>
    <col min="6414" max="6414" width="6.140625" style="1" customWidth="1"/>
    <col min="6415" max="6415" width="6.85546875" style="1" customWidth="1"/>
    <col min="6416" max="6416" width="7" style="1" customWidth="1"/>
    <col min="6417" max="6418" width="6.5703125" style="1" customWidth="1"/>
    <col min="6419" max="6419" width="7.140625" style="1" customWidth="1"/>
    <col min="6420" max="6420" width="7.28515625" style="1" customWidth="1"/>
    <col min="6421" max="6421" width="6.85546875" style="1" customWidth="1"/>
    <col min="6422" max="6422" width="6.42578125" style="1" customWidth="1"/>
    <col min="6423" max="6423" width="6.28515625" style="1" customWidth="1"/>
    <col min="6424" max="6424" width="6.42578125" style="1" customWidth="1"/>
    <col min="6425" max="6425" width="6.7109375" style="1" customWidth="1"/>
    <col min="6426" max="6658" width="9.140625" style="1"/>
    <col min="6659" max="6659" width="19" style="1" customWidth="1"/>
    <col min="6660" max="6660" width="5.28515625" style="1" customWidth="1"/>
    <col min="6661" max="6661" width="5.7109375" style="1" customWidth="1"/>
    <col min="6662" max="6662" width="6.7109375" style="1" customWidth="1"/>
    <col min="6663" max="6663" width="5.28515625" style="1" customWidth="1"/>
    <col min="6664" max="6664" width="5.85546875" style="1" customWidth="1"/>
    <col min="6665" max="6665" width="6.5703125" style="1" customWidth="1"/>
    <col min="6666" max="6666" width="6.140625" style="1" customWidth="1"/>
    <col min="6667" max="6667" width="5.7109375" style="1" customWidth="1"/>
    <col min="6668" max="6668" width="5.85546875" style="1" customWidth="1"/>
    <col min="6669" max="6669" width="6.28515625" style="1" customWidth="1"/>
    <col min="6670" max="6670" width="6.140625" style="1" customWidth="1"/>
    <col min="6671" max="6671" width="6.85546875" style="1" customWidth="1"/>
    <col min="6672" max="6672" width="7" style="1" customWidth="1"/>
    <col min="6673" max="6674" width="6.5703125" style="1" customWidth="1"/>
    <col min="6675" max="6675" width="7.140625" style="1" customWidth="1"/>
    <col min="6676" max="6676" width="7.28515625" style="1" customWidth="1"/>
    <col min="6677" max="6677" width="6.85546875" style="1" customWidth="1"/>
    <col min="6678" max="6678" width="6.42578125" style="1" customWidth="1"/>
    <col min="6679" max="6679" width="6.28515625" style="1" customWidth="1"/>
    <col min="6680" max="6680" width="6.42578125" style="1" customWidth="1"/>
    <col min="6681" max="6681" width="6.7109375" style="1" customWidth="1"/>
    <col min="6682" max="6914" width="9.140625" style="1"/>
    <col min="6915" max="6915" width="19" style="1" customWidth="1"/>
    <col min="6916" max="6916" width="5.28515625" style="1" customWidth="1"/>
    <col min="6917" max="6917" width="5.7109375" style="1" customWidth="1"/>
    <col min="6918" max="6918" width="6.7109375" style="1" customWidth="1"/>
    <col min="6919" max="6919" width="5.28515625" style="1" customWidth="1"/>
    <col min="6920" max="6920" width="5.85546875" style="1" customWidth="1"/>
    <col min="6921" max="6921" width="6.5703125" style="1" customWidth="1"/>
    <col min="6922" max="6922" width="6.140625" style="1" customWidth="1"/>
    <col min="6923" max="6923" width="5.7109375" style="1" customWidth="1"/>
    <col min="6924" max="6924" width="5.85546875" style="1" customWidth="1"/>
    <col min="6925" max="6925" width="6.28515625" style="1" customWidth="1"/>
    <col min="6926" max="6926" width="6.140625" style="1" customWidth="1"/>
    <col min="6927" max="6927" width="6.85546875" style="1" customWidth="1"/>
    <col min="6928" max="6928" width="7" style="1" customWidth="1"/>
    <col min="6929" max="6930" width="6.5703125" style="1" customWidth="1"/>
    <col min="6931" max="6931" width="7.140625" style="1" customWidth="1"/>
    <col min="6932" max="6932" width="7.28515625" style="1" customWidth="1"/>
    <col min="6933" max="6933" width="6.85546875" style="1" customWidth="1"/>
    <col min="6934" max="6934" width="6.42578125" style="1" customWidth="1"/>
    <col min="6935" max="6935" width="6.28515625" style="1" customWidth="1"/>
    <col min="6936" max="6936" width="6.42578125" style="1" customWidth="1"/>
    <col min="6937" max="6937" width="6.7109375" style="1" customWidth="1"/>
    <col min="6938" max="7170" width="9.140625" style="1"/>
    <col min="7171" max="7171" width="19" style="1" customWidth="1"/>
    <col min="7172" max="7172" width="5.28515625" style="1" customWidth="1"/>
    <col min="7173" max="7173" width="5.7109375" style="1" customWidth="1"/>
    <col min="7174" max="7174" width="6.7109375" style="1" customWidth="1"/>
    <col min="7175" max="7175" width="5.28515625" style="1" customWidth="1"/>
    <col min="7176" max="7176" width="5.85546875" style="1" customWidth="1"/>
    <col min="7177" max="7177" width="6.5703125" style="1" customWidth="1"/>
    <col min="7178" max="7178" width="6.140625" style="1" customWidth="1"/>
    <col min="7179" max="7179" width="5.7109375" style="1" customWidth="1"/>
    <col min="7180" max="7180" width="5.85546875" style="1" customWidth="1"/>
    <col min="7181" max="7181" width="6.28515625" style="1" customWidth="1"/>
    <col min="7182" max="7182" width="6.140625" style="1" customWidth="1"/>
    <col min="7183" max="7183" width="6.85546875" style="1" customWidth="1"/>
    <col min="7184" max="7184" width="7" style="1" customWidth="1"/>
    <col min="7185" max="7186" width="6.5703125" style="1" customWidth="1"/>
    <col min="7187" max="7187" width="7.140625" style="1" customWidth="1"/>
    <col min="7188" max="7188" width="7.28515625" style="1" customWidth="1"/>
    <col min="7189" max="7189" width="6.85546875" style="1" customWidth="1"/>
    <col min="7190" max="7190" width="6.42578125" style="1" customWidth="1"/>
    <col min="7191" max="7191" width="6.28515625" style="1" customWidth="1"/>
    <col min="7192" max="7192" width="6.42578125" style="1" customWidth="1"/>
    <col min="7193" max="7193" width="6.7109375" style="1" customWidth="1"/>
    <col min="7194" max="7426" width="9.140625" style="1"/>
    <col min="7427" max="7427" width="19" style="1" customWidth="1"/>
    <col min="7428" max="7428" width="5.28515625" style="1" customWidth="1"/>
    <col min="7429" max="7429" width="5.7109375" style="1" customWidth="1"/>
    <col min="7430" max="7430" width="6.7109375" style="1" customWidth="1"/>
    <col min="7431" max="7431" width="5.28515625" style="1" customWidth="1"/>
    <col min="7432" max="7432" width="5.85546875" style="1" customWidth="1"/>
    <col min="7433" max="7433" width="6.5703125" style="1" customWidth="1"/>
    <col min="7434" max="7434" width="6.140625" style="1" customWidth="1"/>
    <col min="7435" max="7435" width="5.7109375" style="1" customWidth="1"/>
    <col min="7436" max="7436" width="5.85546875" style="1" customWidth="1"/>
    <col min="7437" max="7437" width="6.28515625" style="1" customWidth="1"/>
    <col min="7438" max="7438" width="6.140625" style="1" customWidth="1"/>
    <col min="7439" max="7439" width="6.85546875" style="1" customWidth="1"/>
    <col min="7440" max="7440" width="7" style="1" customWidth="1"/>
    <col min="7441" max="7442" width="6.5703125" style="1" customWidth="1"/>
    <col min="7443" max="7443" width="7.140625" style="1" customWidth="1"/>
    <col min="7444" max="7444" width="7.28515625" style="1" customWidth="1"/>
    <col min="7445" max="7445" width="6.85546875" style="1" customWidth="1"/>
    <col min="7446" max="7446" width="6.42578125" style="1" customWidth="1"/>
    <col min="7447" max="7447" width="6.28515625" style="1" customWidth="1"/>
    <col min="7448" max="7448" width="6.42578125" style="1" customWidth="1"/>
    <col min="7449" max="7449" width="6.7109375" style="1" customWidth="1"/>
    <col min="7450" max="7682" width="9.140625" style="1"/>
    <col min="7683" max="7683" width="19" style="1" customWidth="1"/>
    <col min="7684" max="7684" width="5.28515625" style="1" customWidth="1"/>
    <col min="7685" max="7685" width="5.7109375" style="1" customWidth="1"/>
    <col min="7686" max="7686" width="6.7109375" style="1" customWidth="1"/>
    <col min="7687" max="7687" width="5.28515625" style="1" customWidth="1"/>
    <col min="7688" max="7688" width="5.85546875" style="1" customWidth="1"/>
    <col min="7689" max="7689" width="6.5703125" style="1" customWidth="1"/>
    <col min="7690" max="7690" width="6.140625" style="1" customWidth="1"/>
    <col min="7691" max="7691" width="5.7109375" style="1" customWidth="1"/>
    <col min="7692" max="7692" width="5.85546875" style="1" customWidth="1"/>
    <col min="7693" max="7693" width="6.28515625" style="1" customWidth="1"/>
    <col min="7694" max="7694" width="6.140625" style="1" customWidth="1"/>
    <col min="7695" max="7695" width="6.85546875" style="1" customWidth="1"/>
    <col min="7696" max="7696" width="7" style="1" customWidth="1"/>
    <col min="7697" max="7698" width="6.5703125" style="1" customWidth="1"/>
    <col min="7699" max="7699" width="7.140625" style="1" customWidth="1"/>
    <col min="7700" max="7700" width="7.28515625" style="1" customWidth="1"/>
    <col min="7701" max="7701" width="6.85546875" style="1" customWidth="1"/>
    <col min="7702" max="7702" width="6.42578125" style="1" customWidth="1"/>
    <col min="7703" max="7703" width="6.28515625" style="1" customWidth="1"/>
    <col min="7704" max="7704" width="6.42578125" style="1" customWidth="1"/>
    <col min="7705" max="7705" width="6.7109375" style="1" customWidth="1"/>
    <col min="7706" max="7938" width="9.140625" style="1"/>
    <col min="7939" max="7939" width="19" style="1" customWidth="1"/>
    <col min="7940" max="7940" width="5.28515625" style="1" customWidth="1"/>
    <col min="7941" max="7941" width="5.7109375" style="1" customWidth="1"/>
    <col min="7942" max="7942" width="6.7109375" style="1" customWidth="1"/>
    <col min="7943" max="7943" width="5.28515625" style="1" customWidth="1"/>
    <col min="7944" max="7944" width="5.85546875" style="1" customWidth="1"/>
    <col min="7945" max="7945" width="6.5703125" style="1" customWidth="1"/>
    <col min="7946" max="7946" width="6.140625" style="1" customWidth="1"/>
    <col min="7947" max="7947" width="5.7109375" style="1" customWidth="1"/>
    <col min="7948" max="7948" width="5.85546875" style="1" customWidth="1"/>
    <col min="7949" max="7949" width="6.28515625" style="1" customWidth="1"/>
    <col min="7950" max="7950" width="6.140625" style="1" customWidth="1"/>
    <col min="7951" max="7951" width="6.85546875" style="1" customWidth="1"/>
    <col min="7952" max="7952" width="7" style="1" customWidth="1"/>
    <col min="7953" max="7954" width="6.5703125" style="1" customWidth="1"/>
    <col min="7955" max="7955" width="7.140625" style="1" customWidth="1"/>
    <col min="7956" max="7956" width="7.28515625" style="1" customWidth="1"/>
    <col min="7957" max="7957" width="6.85546875" style="1" customWidth="1"/>
    <col min="7958" max="7958" width="6.42578125" style="1" customWidth="1"/>
    <col min="7959" max="7959" width="6.28515625" style="1" customWidth="1"/>
    <col min="7960" max="7960" width="6.42578125" style="1" customWidth="1"/>
    <col min="7961" max="7961" width="6.7109375" style="1" customWidth="1"/>
    <col min="7962" max="8194" width="9.140625" style="1"/>
    <col min="8195" max="8195" width="19" style="1" customWidth="1"/>
    <col min="8196" max="8196" width="5.28515625" style="1" customWidth="1"/>
    <col min="8197" max="8197" width="5.7109375" style="1" customWidth="1"/>
    <col min="8198" max="8198" width="6.7109375" style="1" customWidth="1"/>
    <col min="8199" max="8199" width="5.28515625" style="1" customWidth="1"/>
    <col min="8200" max="8200" width="5.85546875" style="1" customWidth="1"/>
    <col min="8201" max="8201" width="6.5703125" style="1" customWidth="1"/>
    <col min="8202" max="8202" width="6.140625" style="1" customWidth="1"/>
    <col min="8203" max="8203" width="5.7109375" style="1" customWidth="1"/>
    <col min="8204" max="8204" width="5.85546875" style="1" customWidth="1"/>
    <col min="8205" max="8205" width="6.28515625" style="1" customWidth="1"/>
    <col min="8206" max="8206" width="6.140625" style="1" customWidth="1"/>
    <col min="8207" max="8207" width="6.85546875" style="1" customWidth="1"/>
    <col min="8208" max="8208" width="7" style="1" customWidth="1"/>
    <col min="8209" max="8210" width="6.5703125" style="1" customWidth="1"/>
    <col min="8211" max="8211" width="7.140625" style="1" customWidth="1"/>
    <col min="8212" max="8212" width="7.28515625" style="1" customWidth="1"/>
    <col min="8213" max="8213" width="6.85546875" style="1" customWidth="1"/>
    <col min="8214" max="8214" width="6.42578125" style="1" customWidth="1"/>
    <col min="8215" max="8215" width="6.28515625" style="1" customWidth="1"/>
    <col min="8216" max="8216" width="6.42578125" style="1" customWidth="1"/>
    <col min="8217" max="8217" width="6.7109375" style="1" customWidth="1"/>
    <col min="8218" max="8450" width="9.140625" style="1"/>
    <col min="8451" max="8451" width="19" style="1" customWidth="1"/>
    <col min="8452" max="8452" width="5.28515625" style="1" customWidth="1"/>
    <col min="8453" max="8453" width="5.7109375" style="1" customWidth="1"/>
    <col min="8454" max="8454" width="6.7109375" style="1" customWidth="1"/>
    <col min="8455" max="8455" width="5.28515625" style="1" customWidth="1"/>
    <col min="8456" max="8456" width="5.85546875" style="1" customWidth="1"/>
    <col min="8457" max="8457" width="6.5703125" style="1" customWidth="1"/>
    <col min="8458" max="8458" width="6.140625" style="1" customWidth="1"/>
    <col min="8459" max="8459" width="5.7109375" style="1" customWidth="1"/>
    <col min="8460" max="8460" width="5.85546875" style="1" customWidth="1"/>
    <col min="8461" max="8461" width="6.28515625" style="1" customWidth="1"/>
    <col min="8462" max="8462" width="6.140625" style="1" customWidth="1"/>
    <col min="8463" max="8463" width="6.85546875" style="1" customWidth="1"/>
    <col min="8464" max="8464" width="7" style="1" customWidth="1"/>
    <col min="8465" max="8466" width="6.5703125" style="1" customWidth="1"/>
    <col min="8467" max="8467" width="7.140625" style="1" customWidth="1"/>
    <col min="8468" max="8468" width="7.28515625" style="1" customWidth="1"/>
    <col min="8469" max="8469" width="6.85546875" style="1" customWidth="1"/>
    <col min="8470" max="8470" width="6.42578125" style="1" customWidth="1"/>
    <col min="8471" max="8471" width="6.28515625" style="1" customWidth="1"/>
    <col min="8472" max="8472" width="6.42578125" style="1" customWidth="1"/>
    <col min="8473" max="8473" width="6.7109375" style="1" customWidth="1"/>
    <col min="8474" max="8706" width="9.140625" style="1"/>
    <col min="8707" max="8707" width="19" style="1" customWidth="1"/>
    <col min="8708" max="8708" width="5.28515625" style="1" customWidth="1"/>
    <col min="8709" max="8709" width="5.7109375" style="1" customWidth="1"/>
    <col min="8710" max="8710" width="6.7109375" style="1" customWidth="1"/>
    <col min="8711" max="8711" width="5.28515625" style="1" customWidth="1"/>
    <col min="8712" max="8712" width="5.85546875" style="1" customWidth="1"/>
    <col min="8713" max="8713" width="6.5703125" style="1" customWidth="1"/>
    <col min="8714" max="8714" width="6.140625" style="1" customWidth="1"/>
    <col min="8715" max="8715" width="5.7109375" style="1" customWidth="1"/>
    <col min="8716" max="8716" width="5.85546875" style="1" customWidth="1"/>
    <col min="8717" max="8717" width="6.28515625" style="1" customWidth="1"/>
    <col min="8718" max="8718" width="6.140625" style="1" customWidth="1"/>
    <col min="8719" max="8719" width="6.85546875" style="1" customWidth="1"/>
    <col min="8720" max="8720" width="7" style="1" customWidth="1"/>
    <col min="8721" max="8722" width="6.5703125" style="1" customWidth="1"/>
    <col min="8723" max="8723" width="7.140625" style="1" customWidth="1"/>
    <col min="8724" max="8724" width="7.28515625" style="1" customWidth="1"/>
    <col min="8725" max="8725" width="6.85546875" style="1" customWidth="1"/>
    <col min="8726" max="8726" width="6.42578125" style="1" customWidth="1"/>
    <col min="8727" max="8727" width="6.28515625" style="1" customWidth="1"/>
    <col min="8728" max="8728" width="6.42578125" style="1" customWidth="1"/>
    <col min="8729" max="8729" width="6.7109375" style="1" customWidth="1"/>
    <col min="8730" max="8962" width="9.140625" style="1"/>
    <col min="8963" max="8963" width="19" style="1" customWidth="1"/>
    <col min="8964" max="8964" width="5.28515625" style="1" customWidth="1"/>
    <col min="8965" max="8965" width="5.7109375" style="1" customWidth="1"/>
    <col min="8966" max="8966" width="6.7109375" style="1" customWidth="1"/>
    <col min="8967" max="8967" width="5.28515625" style="1" customWidth="1"/>
    <col min="8968" max="8968" width="5.85546875" style="1" customWidth="1"/>
    <col min="8969" max="8969" width="6.5703125" style="1" customWidth="1"/>
    <col min="8970" max="8970" width="6.140625" style="1" customWidth="1"/>
    <col min="8971" max="8971" width="5.7109375" style="1" customWidth="1"/>
    <col min="8972" max="8972" width="5.85546875" style="1" customWidth="1"/>
    <col min="8973" max="8973" width="6.28515625" style="1" customWidth="1"/>
    <col min="8974" max="8974" width="6.140625" style="1" customWidth="1"/>
    <col min="8975" max="8975" width="6.85546875" style="1" customWidth="1"/>
    <col min="8976" max="8976" width="7" style="1" customWidth="1"/>
    <col min="8977" max="8978" width="6.5703125" style="1" customWidth="1"/>
    <col min="8979" max="8979" width="7.140625" style="1" customWidth="1"/>
    <col min="8980" max="8980" width="7.28515625" style="1" customWidth="1"/>
    <col min="8981" max="8981" width="6.85546875" style="1" customWidth="1"/>
    <col min="8982" max="8982" width="6.42578125" style="1" customWidth="1"/>
    <col min="8983" max="8983" width="6.28515625" style="1" customWidth="1"/>
    <col min="8984" max="8984" width="6.42578125" style="1" customWidth="1"/>
    <col min="8985" max="8985" width="6.7109375" style="1" customWidth="1"/>
    <col min="8986" max="9218" width="9.140625" style="1"/>
    <col min="9219" max="9219" width="19" style="1" customWidth="1"/>
    <col min="9220" max="9220" width="5.28515625" style="1" customWidth="1"/>
    <col min="9221" max="9221" width="5.7109375" style="1" customWidth="1"/>
    <col min="9222" max="9222" width="6.7109375" style="1" customWidth="1"/>
    <col min="9223" max="9223" width="5.28515625" style="1" customWidth="1"/>
    <col min="9224" max="9224" width="5.85546875" style="1" customWidth="1"/>
    <col min="9225" max="9225" width="6.5703125" style="1" customWidth="1"/>
    <col min="9226" max="9226" width="6.140625" style="1" customWidth="1"/>
    <col min="9227" max="9227" width="5.7109375" style="1" customWidth="1"/>
    <col min="9228" max="9228" width="5.85546875" style="1" customWidth="1"/>
    <col min="9229" max="9229" width="6.28515625" style="1" customWidth="1"/>
    <col min="9230" max="9230" width="6.140625" style="1" customWidth="1"/>
    <col min="9231" max="9231" width="6.85546875" style="1" customWidth="1"/>
    <col min="9232" max="9232" width="7" style="1" customWidth="1"/>
    <col min="9233" max="9234" width="6.5703125" style="1" customWidth="1"/>
    <col min="9235" max="9235" width="7.140625" style="1" customWidth="1"/>
    <col min="9236" max="9236" width="7.28515625" style="1" customWidth="1"/>
    <col min="9237" max="9237" width="6.85546875" style="1" customWidth="1"/>
    <col min="9238" max="9238" width="6.42578125" style="1" customWidth="1"/>
    <col min="9239" max="9239" width="6.28515625" style="1" customWidth="1"/>
    <col min="9240" max="9240" width="6.42578125" style="1" customWidth="1"/>
    <col min="9241" max="9241" width="6.7109375" style="1" customWidth="1"/>
    <col min="9242" max="9474" width="9.140625" style="1"/>
    <col min="9475" max="9475" width="19" style="1" customWidth="1"/>
    <col min="9476" max="9476" width="5.28515625" style="1" customWidth="1"/>
    <col min="9477" max="9477" width="5.7109375" style="1" customWidth="1"/>
    <col min="9478" max="9478" width="6.7109375" style="1" customWidth="1"/>
    <col min="9479" max="9479" width="5.28515625" style="1" customWidth="1"/>
    <col min="9480" max="9480" width="5.85546875" style="1" customWidth="1"/>
    <col min="9481" max="9481" width="6.5703125" style="1" customWidth="1"/>
    <col min="9482" max="9482" width="6.140625" style="1" customWidth="1"/>
    <col min="9483" max="9483" width="5.7109375" style="1" customWidth="1"/>
    <col min="9484" max="9484" width="5.85546875" style="1" customWidth="1"/>
    <col min="9485" max="9485" width="6.28515625" style="1" customWidth="1"/>
    <col min="9486" max="9486" width="6.140625" style="1" customWidth="1"/>
    <col min="9487" max="9487" width="6.85546875" style="1" customWidth="1"/>
    <col min="9488" max="9488" width="7" style="1" customWidth="1"/>
    <col min="9489" max="9490" width="6.5703125" style="1" customWidth="1"/>
    <col min="9491" max="9491" width="7.140625" style="1" customWidth="1"/>
    <col min="9492" max="9492" width="7.28515625" style="1" customWidth="1"/>
    <col min="9493" max="9493" width="6.85546875" style="1" customWidth="1"/>
    <col min="9494" max="9494" width="6.42578125" style="1" customWidth="1"/>
    <col min="9495" max="9495" width="6.28515625" style="1" customWidth="1"/>
    <col min="9496" max="9496" width="6.42578125" style="1" customWidth="1"/>
    <col min="9497" max="9497" width="6.7109375" style="1" customWidth="1"/>
    <col min="9498" max="9730" width="9.140625" style="1"/>
    <col min="9731" max="9731" width="19" style="1" customWidth="1"/>
    <col min="9732" max="9732" width="5.28515625" style="1" customWidth="1"/>
    <col min="9733" max="9733" width="5.7109375" style="1" customWidth="1"/>
    <col min="9734" max="9734" width="6.7109375" style="1" customWidth="1"/>
    <col min="9735" max="9735" width="5.28515625" style="1" customWidth="1"/>
    <col min="9736" max="9736" width="5.85546875" style="1" customWidth="1"/>
    <col min="9737" max="9737" width="6.5703125" style="1" customWidth="1"/>
    <col min="9738" max="9738" width="6.140625" style="1" customWidth="1"/>
    <col min="9739" max="9739" width="5.7109375" style="1" customWidth="1"/>
    <col min="9740" max="9740" width="5.85546875" style="1" customWidth="1"/>
    <col min="9741" max="9741" width="6.28515625" style="1" customWidth="1"/>
    <col min="9742" max="9742" width="6.140625" style="1" customWidth="1"/>
    <col min="9743" max="9743" width="6.85546875" style="1" customWidth="1"/>
    <col min="9744" max="9744" width="7" style="1" customWidth="1"/>
    <col min="9745" max="9746" width="6.5703125" style="1" customWidth="1"/>
    <col min="9747" max="9747" width="7.140625" style="1" customWidth="1"/>
    <col min="9748" max="9748" width="7.28515625" style="1" customWidth="1"/>
    <col min="9749" max="9749" width="6.85546875" style="1" customWidth="1"/>
    <col min="9750" max="9750" width="6.42578125" style="1" customWidth="1"/>
    <col min="9751" max="9751" width="6.28515625" style="1" customWidth="1"/>
    <col min="9752" max="9752" width="6.42578125" style="1" customWidth="1"/>
    <col min="9753" max="9753" width="6.7109375" style="1" customWidth="1"/>
    <col min="9754" max="9986" width="9.140625" style="1"/>
    <col min="9987" max="9987" width="19" style="1" customWidth="1"/>
    <col min="9988" max="9988" width="5.28515625" style="1" customWidth="1"/>
    <col min="9989" max="9989" width="5.7109375" style="1" customWidth="1"/>
    <col min="9990" max="9990" width="6.7109375" style="1" customWidth="1"/>
    <col min="9991" max="9991" width="5.28515625" style="1" customWidth="1"/>
    <col min="9992" max="9992" width="5.85546875" style="1" customWidth="1"/>
    <col min="9993" max="9993" width="6.5703125" style="1" customWidth="1"/>
    <col min="9994" max="9994" width="6.140625" style="1" customWidth="1"/>
    <col min="9995" max="9995" width="5.7109375" style="1" customWidth="1"/>
    <col min="9996" max="9996" width="5.85546875" style="1" customWidth="1"/>
    <col min="9997" max="9997" width="6.28515625" style="1" customWidth="1"/>
    <col min="9998" max="9998" width="6.140625" style="1" customWidth="1"/>
    <col min="9999" max="9999" width="6.85546875" style="1" customWidth="1"/>
    <col min="10000" max="10000" width="7" style="1" customWidth="1"/>
    <col min="10001" max="10002" width="6.5703125" style="1" customWidth="1"/>
    <col min="10003" max="10003" width="7.140625" style="1" customWidth="1"/>
    <col min="10004" max="10004" width="7.28515625" style="1" customWidth="1"/>
    <col min="10005" max="10005" width="6.85546875" style="1" customWidth="1"/>
    <col min="10006" max="10006" width="6.42578125" style="1" customWidth="1"/>
    <col min="10007" max="10007" width="6.28515625" style="1" customWidth="1"/>
    <col min="10008" max="10008" width="6.42578125" style="1" customWidth="1"/>
    <col min="10009" max="10009" width="6.7109375" style="1" customWidth="1"/>
    <col min="10010" max="10242" width="9.140625" style="1"/>
    <col min="10243" max="10243" width="19" style="1" customWidth="1"/>
    <col min="10244" max="10244" width="5.28515625" style="1" customWidth="1"/>
    <col min="10245" max="10245" width="5.7109375" style="1" customWidth="1"/>
    <col min="10246" max="10246" width="6.7109375" style="1" customWidth="1"/>
    <col min="10247" max="10247" width="5.28515625" style="1" customWidth="1"/>
    <col min="10248" max="10248" width="5.85546875" style="1" customWidth="1"/>
    <col min="10249" max="10249" width="6.5703125" style="1" customWidth="1"/>
    <col min="10250" max="10250" width="6.140625" style="1" customWidth="1"/>
    <col min="10251" max="10251" width="5.7109375" style="1" customWidth="1"/>
    <col min="10252" max="10252" width="5.85546875" style="1" customWidth="1"/>
    <col min="10253" max="10253" width="6.28515625" style="1" customWidth="1"/>
    <col min="10254" max="10254" width="6.140625" style="1" customWidth="1"/>
    <col min="10255" max="10255" width="6.85546875" style="1" customWidth="1"/>
    <col min="10256" max="10256" width="7" style="1" customWidth="1"/>
    <col min="10257" max="10258" width="6.5703125" style="1" customWidth="1"/>
    <col min="10259" max="10259" width="7.140625" style="1" customWidth="1"/>
    <col min="10260" max="10260" width="7.28515625" style="1" customWidth="1"/>
    <col min="10261" max="10261" width="6.85546875" style="1" customWidth="1"/>
    <col min="10262" max="10262" width="6.42578125" style="1" customWidth="1"/>
    <col min="10263" max="10263" width="6.28515625" style="1" customWidth="1"/>
    <col min="10264" max="10264" width="6.42578125" style="1" customWidth="1"/>
    <col min="10265" max="10265" width="6.7109375" style="1" customWidth="1"/>
    <col min="10266" max="10498" width="9.140625" style="1"/>
    <col min="10499" max="10499" width="19" style="1" customWidth="1"/>
    <col min="10500" max="10500" width="5.28515625" style="1" customWidth="1"/>
    <col min="10501" max="10501" width="5.7109375" style="1" customWidth="1"/>
    <col min="10502" max="10502" width="6.7109375" style="1" customWidth="1"/>
    <col min="10503" max="10503" width="5.28515625" style="1" customWidth="1"/>
    <col min="10504" max="10504" width="5.85546875" style="1" customWidth="1"/>
    <col min="10505" max="10505" width="6.5703125" style="1" customWidth="1"/>
    <col min="10506" max="10506" width="6.140625" style="1" customWidth="1"/>
    <col min="10507" max="10507" width="5.7109375" style="1" customWidth="1"/>
    <col min="10508" max="10508" width="5.85546875" style="1" customWidth="1"/>
    <col min="10509" max="10509" width="6.28515625" style="1" customWidth="1"/>
    <col min="10510" max="10510" width="6.140625" style="1" customWidth="1"/>
    <col min="10511" max="10511" width="6.85546875" style="1" customWidth="1"/>
    <col min="10512" max="10512" width="7" style="1" customWidth="1"/>
    <col min="10513" max="10514" width="6.5703125" style="1" customWidth="1"/>
    <col min="10515" max="10515" width="7.140625" style="1" customWidth="1"/>
    <col min="10516" max="10516" width="7.28515625" style="1" customWidth="1"/>
    <col min="10517" max="10517" width="6.85546875" style="1" customWidth="1"/>
    <col min="10518" max="10518" width="6.42578125" style="1" customWidth="1"/>
    <col min="10519" max="10519" width="6.28515625" style="1" customWidth="1"/>
    <col min="10520" max="10520" width="6.42578125" style="1" customWidth="1"/>
    <col min="10521" max="10521" width="6.7109375" style="1" customWidth="1"/>
    <col min="10522" max="10754" width="9.140625" style="1"/>
    <col min="10755" max="10755" width="19" style="1" customWidth="1"/>
    <col min="10756" max="10756" width="5.28515625" style="1" customWidth="1"/>
    <col min="10757" max="10757" width="5.7109375" style="1" customWidth="1"/>
    <col min="10758" max="10758" width="6.7109375" style="1" customWidth="1"/>
    <col min="10759" max="10759" width="5.28515625" style="1" customWidth="1"/>
    <col min="10760" max="10760" width="5.85546875" style="1" customWidth="1"/>
    <col min="10761" max="10761" width="6.5703125" style="1" customWidth="1"/>
    <col min="10762" max="10762" width="6.140625" style="1" customWidth="1"/>
    <col min="10763" max="10763" width="5.7109375" style="1" customWidth="1"/>
    <col min="10764" max="10764" width="5.85546875" style="1" customWidth="1"/>
    <col min="10765" max="10765" width="6.28515625" style="1" customWidth="1"/>
    <col min="10766" max="10766" width="6.140625" style="1" customWidth="1"/>
    <col min="10767" max="10767" width="6.85546875" style="1" customWidth="1"/>
    <col min="10768" max="10768" width="7" style="1" customWidth="1"/>
    <col min="10769" max="10770" width="6.5703125" style="1" customWidth="1"/>
    <col min="10771" max="10771" width="7.140625" style="1" customWidth="1"/>
    <col min="10772" max="10772" width="7.28515625" style="1" customWidth="1"/>
    <col min="10773" max="10773" width="6.85546875" style="1" customWidth="1"/>
    <col min="10774" max="10774" width="6.42578125" style="1" customWidth="1"/>
    <col min="10775" max="10775" width="6.28515625" style="1" customWidth="1"/>
    <col min="10776" max="10776" width="6.42578125" style="1" customWidth="1"/>
    <col min="10777" max="10777" width="6.7109375" style="1" customWidth="1"/>
    <col min="10778" max="11010" width="9.140625" style="1"/>
    <col min="11011" max="11011" width="19" style="1" customWidth="1"/>
    <col min="11012" max="11012" width="5.28515625" style="1" customWidth="1"/>
    <col min="11013" max="11013" width="5.7109375" style="1" customWidth="1"/>
    <col min="11014" max="11014" width="6.7109375" style="1" customWidth="1"/>
    <col min="11015" max="11015" width="5.28515625" style="1" customWidth="1"/>
    <col min="11016" max="11016" width="5.85546875" style="1" customWidth="1"/>
    <col min="11017" max="11017" width="6.5703125" style="1" customWidth="1"/>
    <col min="11018" max="11018" width="6.140625" style="1" customWidth="1"/>
    <col min="11019" max="11019" width="5.7109375" style="1" customWidth="1"/>
    <col min="11020" max="11020" width="5.85546875" style="1" customWidth="1"/>
    <col min="11021" max="11021" width="6.28515625" style="1" customWidth="1"/>
    <col min="11022" max="11022" width="6.140625" style="1" customWidth="1"/>
    <col min="11023" max="11023" width="6.85546875" style="1" customWidth="1"/>
    <col min="11024" max="11024" width="7" style="1" customWidth="1"/>
    <col min="11025" max="11026" width="6.5703125" style="1" customWidth="1"/>
    <col min="11027" max="11027" width="7.140625" style="1" customWidth="1"/>
    <col min="11028" max="11028" width="7.28515625" style="1" customWidth="1"/>
    <col min="11029" max="11029" width="6.85546875" style="1" customWidth="1"/>
    <col min="11030" max="11030" width="6.42578125" style="1" customWidth="1"/>
    <col min="11031" max="11031" width="6.28515625" style="1" customWidth="1"/>
    <col min="11032" max="11032" width="6.42578125" style="1" customWidth="1"/>
    <col min="11033" max="11033" width="6.7109375" style="1" customWidth="1"/>
    <col min="11034" max="11266" width="9.140625" style="1"/>
    <col min="11267" max="11267" width="19" style="1" customWidth="1"/>
    <col min="11268" max="11268" width="5.28515625" style="1" customWidth="1"/>
    <col min="11269" max="11269" width="5.7109375" style="1" customWidth="1"/>
    <col min="11270" max="11270" width="6.7109375" style="1" customWidth="1"/>
    <col min="11271" max="11271" width="5.28515625" style="1" customWidth="1"/>
    <col min="11272" max="11272" width="5.85546875" style="1" customWidth="1"/>
    <col min="11273" max="11273" width="6.5703125" style="1" customWidth="1"/>
    <col min="11274" max="11274" width="6.140625" style="1" customWidth="1"/>
    <col min="11275" max="11275" width="5.7109375" style="1" customWidth="1"/>
    <col min="11276" max="11276" width="5.85546875" style="1" customWidth="1"/>
    <col min="11277" max="11277" width="6.28515625" style="1" customWidth="1"/>
    <col min="11278" max="11278" width="6.140625" style="1" customWidth="1"/>
    <col min="11279" max="11279" width="6.85546875" style="1" customWidth="1"/>
    <col min="11280" max="11280" width="7" style="1" customWidth="1"/>
    <col min="11281" max="11282" width="6.5703125" style="1" customWidth="1"/>
    <col min="11283" max="11283" width="7.140625" style="1" customWidth="1"/>
    <col min="11284" max="11284" width="7.28515625" style="1" customWidth="1"/>
    <col min="11285" max="11285" width="6.85546875" style="1" customWidth="1"/>
    <col min="11286" max="11286" width="6.42578125" style="1" customWidth="1"/>
    <col min="11287" max="11287" width="6.28515625" style="1" customWidth="1"/>
    <col min="11288" max="11288" width="6.42578125" style="1" customWidth="1"/>
    <col min="11289" max="11289" width="6.7109375" style="1" customWidth="1"/>
    <col min="11290" max="11522" width="9.140625" style="1"/>
    <col min="11523" max="11523" width="19" style="1" customWidth="1"/>
    <col min="11524" max="11524" width="5.28515625" style="1" customWidth="1"/>
    <col min="11525" max="11525" width="5.7109375" style="1" customWidth="1"/>
    <col min="11526" max="11526" width="6.7109375" style="1" customWidth="1"/>
    <col min="11527" max="11527" width="5.28515625" style="1" customWidth="1"/>
    <col min="11528" max="11528" width="5.85546875" style="1" customWidth="1"/>
    <col min="11529" max="11529" width="6.5703125" style="1" customWidth="1"/>
    <col min="11530" max="11530" width="6.140625" style="1" customWidth="1"/>
    <col min="11531" max="11531" width="5.7109375" style="1" customWidth="1"/>
    <col min="11532" max="11532" width="5.85546875" style="1" customWidth="1"/>
    <col min="11533" max="11533" width="6.28515625" style="1" customWidth="1"/>
    <col min="11534" max="11534" width="6.140625" style="1" customWidth="1"/>
    <col min="11535" max="11535" width="6.85546875" style="1" customWidth="1"/>
    <col min="11536" max="11536" width="7" style="1" customWidth="1"/>
    <col min="11537" max="11538" width="6.5703125" style="1" customWidth="1"/>
    <col min="11539" max="11539" width="7.140625" style="1" customWidth="1"/>
    <col min="11540" max="11540" width="7.28515625" style="1" customWidth="1"/>
    <col min="11541" max="11541" width="6.85546875" style="1" customWidth="1"/>
    <col min="11542" max="11542" width="6.42578125" style="1" customWidth="1"/>
    <col min="11543" max="11543" width="6.28515625" style="1" customWidth="1"/>
    <col min="11544" max="11544" width="6.42578125" style="1" customWidth="1"/>
    <col min="11545" max="11545" width="6.7109375" style="1" customWidth="1"/>
    <col min="11546" max="11778" width="9.140625" style="1"/>
    <col min="11779" max="11779" width="19" style="1" customWidth="1"/>
    <col min="11780" max="11780" width="5.28515625" style="1" customWidth="1"/>
    <col min="11781" max="11781" width="5.7109375" style="1" customWidth="1"/>
    <col min="11782" max="11782" width="6.7109375" style="1" customWidth="1"/>
    <col min="11783" max="11783" width="5.28515625" style="1" customWidth="1"/>
    <col min="11784" max="11784" width="5.85546875" style="1" customWidth="1"/>
    <col min="11785" max="11785" width="6.5703125" style="1" customWidth="1"/>
    <col min="11786" max="11786" width="6.140625" style="1" customWidth="1"/>
    <col min="11787" max="11787" width="5.7109375" style="1" customWidth="1"/>
    <col min="11788" max="11788" width="5.85546875" style="1" customWidth="1"/>
    <col min="11789" max="11789" width="6.28515625" style="1" customWidth="1"/>
    <col min="11790" max="11790" width="6.140625" style="1" customWidth="1"/>
    <col min="11791" max="11791" width="6.85546875" style="1" customWidth="1"/>
    <col min="11792" max="11792" width="7" style="1" customWidth="1"/>
    <col min="11793" max="11794" width="6.5703125" style="1" customWidth="1"/>
    <col min="11795" max="11795" width="7.140625" style="1" customWidth="1"/>
    <col min="11796" max="11796" width="7.28515625" style="1" customWidth="1"/>
    <col min="11797" max="11797" width="6.85546875" style="1" customWidth="1"/>
    <col min="11798" max="11798" width="6.42578125" style="1" customWidth="1"/>
    <col min="11799" max="11799" width="6.28515625" style="1" customWidth="1"/>
    <col min="11800" max="11800" width="6.42578125" style="1" customWidth="1"/>
    <col min="11801" max="11801" width="6.7109375" style="1" customWidth="1"/>
    <col min="11802" max="12034" width="9.140625" style="1"/>
    <col min="12035" max="12035" width="19" style="1" customWidth="1"/>
    <col min="12036" max="12036" width="5.28515625" style="1" customWidth="1"/>
    <col min="12037" max="12037" width="5.7109375" style="1" customWidth="1"/>
    <col min="12038" max="12038" width="6.7109375" style="1" customWidth="1"/>
    <col min="12039" max="12039" width="5.28515625" style="1" customWidth="1"/>
    <col min="12040" max="12040" width="5.85546875" style="1" customWidth="1"/>
    <col min="12041" max="12041" width="6.5703125" style="1" customWidth="1"/>
    <col min="12042" max="12042" width="6.140625" style="1" customWidth="1"/>
    <col min="12043" max="12043" width="5.7109375" style="1" customWidth="1"/>
    <col min="12044" max="12044" width="5.85546875" style="1" customWidth="1"/>
    <col min="12045" max="12045" width="6.28515625" style="1" customWidth="1"/>
    <col min="12046" max="12046" width="6.140625" style="1" customWidth="1"/>
    <col min="12047" max="12047" width="6.85546875" style="1" customWidth="1"/>
    <col min="12048" max="12048" width="7" style="1" customWidth="1"/>
    <col min="12049" max="12050" width="6.5703125" style="1" customWidth="1"/>
    <col min="12051" max="12051" width="7.140625" style="1" customWidth="1"/>
    <col min="12052" max="12052" width="7.28515625" style="1" customWidth="1"/>
    <col min="12053" max="12053" width="6.85546875" style="1" customWidth="1"/>
    <col min="12054" max="12054" width="6.42578125" style="1" customWidth="1"/>
    <col min="12055" max="12055" width="6.28515625" style="1" customWidth="1"/>
    <col min="12056" max="12056" width="6.42578125" style="1" customWidth="1"/>
    <col min="12057" max="12057" width="6.7109375" style="1" customWidth="1"/>
    <col min="12058" max="12290" width="9.140625" style="1"/>
    <col min="12291" max="12291" width="19" style="1" customWidth="1"/>
    <col min="12292" max="12292" width="5.28515625" style="1" customWidth="1"/>
    <col min="12293" max="12293" width="5.7109375" style="1" customWidth="1"/>
    <col min="12294" max="12294" width="6.7109375" style="1" customWidth="1"/>
    <col min="12295" max="12295" width="5.28515625" style="1" customWidth="1"/>
    <col min="12296" max="12296" width="5.85546875" style="1" customWidth="1"/>
    <col min="12297" max="12297" width="6.5703125" style="1" customWidth="1"/>
    <col min="12298" max="12298" width="6.140625" style="1" customWidth="1"/>
    <col min="12299" max="12299" width="5.7109375" style="1" customWidth="1"/>
    <col min="12300" max="12300" width="5.85546875" style="1" customWidth="1"/>
    <col min="12301" max="12301" width="6.28515625" style="1" customWidth="1"/>
    <col min="12302" max="12302" width="6.140625" style="1" customWidth="1"/>
    <col min="12303" max="12303" width="6.85546875" style="1" customWidth="1"/>
    <col min="12304" max="12304" width="7" style="1" customWidth="1"/>
    <col min="12305" max="12306" width="6.5703125" style="1" customWidth="1"/>
    <col min="12307" max="12307" width="7.140625" style="1" customWidth="1"/>
    <col min="12308" max="12308" width="7.28515625" style="1" customWidth="1"/>
    <col min="12309" max="12309" width="6.85546875" style="1" customWidth="1"/>
    <col min="12310" max="12310" width="6.42578125" style="1" customWidth="1"/>
    <col min="12311" max="12311" width="6.28515625" style="1" customWidth="1"/>
    <col min="12312" max="12312" width="6.42578125" style="1" customWidth="1"/>
    <col min="12313" max="12313" width="6.7109375" style="1" customWidth="1"/>
    <col min="12314" max="12546" width="9.140625" style="1"/>
    <col min="12547" max="12547" width="19" style="1" customWidth="1"/>
    <col min="12548" max="12548" width="5.28515625" style="1" customWidth="1"/>
    <col min="12549" max="12549" width="5.7109375" style="1" customWidth="1"/>
    <col min="12550" max="12550" width="6.7109375" style="1" customWidth="1"/>
    <col min="12551" max="12551" width="5.28515625" style="1" customWidth="1"/>
    <col min="12552" max="12552" width="5.85546875" style="1" customWidth="1"/>
    <col min="12553" max="12553" width="6.5703125" style="1" customWidth="1"/>
    <col min="12554" max="12554" width="6.140625" style="1" customWidth="1"/>
    <col min="12555" max="12555" width="5.7109375" style="1" customWidth="1"/>
    <col min="12556" max="12556" width="5.85546875" style="1" customWidth="1"/>
    <col min="12557" max="12557" width="6.28515625" style="1" customWidth="1"/>
    <col min="12558" max="12558" width="6.140625" style="1" customWidth="1"/>
    <col min="12559" max="12559" width="6.85546875" style="1" customWidth="1"/>
    <col min="12560" max="12560" width="7" style="1" customWidth="1"/>
    <col min="12561" max="12562" width="6.5703125" style="1" customWidth="1"/>
    <col min="12563" max="12563" width="7.140625" style="1" customWidth="1"/>
    <col min="12564" max="12564" width="7.28515625" style="1" customWidth="1"/>
    <col min="12565" max="12565" width="6.85546875" style="1" customWidth="1"/>
    <col min="12566" max="12566" width="6.42578125" style="1" customWidth="1"/>
    <col min="12567" max="12567" width="6.28515625" style="1" customWidth="1"/>
    <col min="12568" max="12568" width="6.42578125" style="1" customWidth="1"/>
    <col min="12569" max="12569" width="6.7109375" style="1" customWidth="1"/>
    <col min="12570" max="12802" width="9.140625" style="1"/>
    <col min="12803" max="12803" width="19" style="1" customWidth="1"/>
    <col min="12804" max="12804" width="5.28515625" style="1" customWidth="1"/>
    <col min="12805" max="12805" width="5.7109375" style="1" customWidth="1"/>
    <col min="12806" max="12806" width="6.7109375" style="1" customWidth="1"/>
    <col min="12807" max="12807" width="5.28515625" style="1" customWidth="1"/>
    <col min="12808" max="12808" width="5.85546875" style="1" customWidth="1"/>
    <col min="12809" max="12809" width="6.5703125" style="1" customWidth="1"/>
    <col min="12810" max="12810" width="6.140625" style="1" customWidth="1"/>
    <col min="12811" max="12811" width="5.7109375" style="1" customWidth="1"/>
    <col min="12812" max="12812" width="5.85546875" style="1" customWidth="1"/>
    <col min="12813" max="12813" width="6.28515625" style="1" customWidth="1"/>
    <col min="12814" max="12814" width="6.140625" style="1" customWidth="1"/>
    <col min="12815" max="12815" width="6.85546875" style="1" customWidth="1"/>
    <col min="12816" max="12816" width="7" style="1" customWidth="1"/>
    <col min="12817" max="12818" width="6.5703125" style="1" customWidth="1"/>
    <col min="12819" max="12819" width="7.140625" style="1" customWidth="1"/>
    <col min="12820" max="12820" width="7.28515625" style="1" customWidth="1"/>
    <col min="12821" max="12821" width="6.85546875" style="1" customWidth="1"/>
    <col min="12822" max="12822" width="6.42578125" style="1" customWidth="1"/>
    <col min="12823" max="12823" width="6.28515625" style="1" customWidth="1"/>
    <col min="12824" max="12824" width="6.42578125" style="1" customWidth="1"/>
    <col min="12825" max="12825" width="6.7109375" style="1" customWidth="1"/>
    <col min="12826" max="13058" width="9.140625" style="1"/>
    <col min="13059" max="13059" width="19" style="1" customWidth="1"/>
    <col min="13060" max="13060" width="5.28515625" style="1" customWidth="1"/>
    <col min="13061" max="13061" width="5.7109375" style="1" customWidth="1"/>
    <col min="13062" max="13062" width="6.7109375" style="1" customWidth="1"/>
    <col min="13063" max="13063" width="5.28515625" style="1" customWidth="1"/>
    <col min="13064" max="13064" width="5.85546875" style="1" customWidth="1"/>
    <col min="13065" max="13065" width="6.5703125" style="1" customWidth="1"/>
    <col min="13066" max="13066" width="6.140625" style="1" customWidth="1"/>
    <col min="13067" max="13067" width="5.7109375" style="1" customWidth="1"/>
    <col min="13068" max="13068" width="5.85546875" style="1" customWidth="1"/>
    <col min="13069" max="13069" width="6.28515625" style="1" customWidth="1"/>
    <col min="13070" max="13070" width="6.140625" style="1" customWidth="1"/>
    <col min="13071" max="13071" width="6.85546875" style="1" customWidth="1"/>
    <col min="13072" max="13072" width="7" style="1" customWidth="1"/>
    <col min="13073" max="13074" width="6.5703125" style="1" customWidth="1"/>
    <col min="13075" max="13075" width="7.140625" style="1" customWidth="1"/>
    <col min="13076" max="13076" width="7.28515625" style="1" customWidth="1"/>
    <col min="13077" max="13077" width="6.85546875" style="1" customWidth="1"/>
    <col min="13078" max="13078" width="6.42578125" style="1" customWidth="1"/>
    <col min="13079" max="13079" width="6.28515625" style="1" customWidth="1"/>
    <col min="13080" max="13080" width="6.42578125" style="1" customWidth="1"/>
    <col min="13081" max="13081" width="6.7109375" style="1" customWidth="1"/>
    <col min="13082" max="13314" width="9.140625" style="1"/>
    <col min="13315" max="13315" width="19" style="1" customWidth="1"/>
    <col min="13316" max="13316" width="5.28515625" style="1" customWidth="1"/>
    <col min="13317" max="13317" width="5.7109375" style="1" customWidth="1"/>
    <col min="13318" max="13318" width="6.7109375" style="1" customWidth="1"/>
    <col min="13319" max="13319" width="5.28515625" style="1" customWidth="1"/>
    <col min="13320" max="13320" width="5.85546875" style="1" customWidth="1"/>
    <col min="13321" max="13321" width="6.5703125" style="1" customWidth="1"/>
    <col min="13322" max="13322" width="6.140625" style="1" customWidth="1"/>
    <col min="13323" max="13323" width="5.7109375" style="1" customWidth="1"/>
    <col min="13324" max="13324" width="5.85546875" style="1" customWidth="1"/>
    <col min="13325" max="13325" width="6.28515625" style="1" customWidth="1"/>
    <col min="13326" max="13326" width="6.140625" style="1" customWidth="1"/>
    <col min="13327" max="13327" width="6.85546875" style="1" customWidth="1"/>
    <col min="13328" max="13328" width="7" style="1" customWidth="1"/>
    <col min="13329" max="13330" width="6.5703125" style="1" customWidth="1"/>
    <col min="13331" max="13331" width="7.140625" style="1" customWidth="1"/>
    <col min="13332" max="13332" width="7.28515625" style="1" customWidth="1"/>
    <col min="13333" max="13333" width="6.85546875" style="1" customWidth="1"/>
    <col min="13334" max="13334" width="6.42578125" style="1" customWidth="1"/>
    <col min="13335" max="13335" width="6.28515625" style="1" customWidth="1"/>
    <col min="13336" max="13336" width="6.42578125" style="1" customWidth="1"/>
    <col min="13337" max="13337" width="6.7109375" style="1" customWidth="1"/>
    <col min="13338" max="13570" width="9.140625" style="1"/>
    <col min="13571" max="13571" width="19" style="1" customWidth="1"/>
    <col min="13572" max="13572" width="5.28515625" style="1" customWidth="1"/>
    <col min="13573" max="13573" width="5.7109375" style="1" customWidth="1"/>
    <col min="13574" max="13574" width="6.7109375" style="1" customWidth="1"/>
    <col min="13575" max="13575" width="5.28515625" style="1" customWidth="1"/>
    <col min="13576" max="13576" width="5.85546875" style="1" customWidth="1"/>
    <col min="13577" max="13577" width="6.5703125" style="1" customWidth="1"/>
    <col min="13578" max="13578" width="6.140625" style="1" customWidth="1"/>
    <col min="13579" max="13579" width="5.7109375" style="1" customWidth="1"/>
    <col min="13580" max="13580" width="5.85546875" style="1" customWidth="1"/>
    <col min="13581" max="13581" width="6.28515625" style="1" customWidth="1"/>
    <col min="13582" max="13582" width="6.140625" style="1" customWidth="1"/>
    <col min="13583" max="13583" width="6.85546875" style="1" customWidth="1"/>
    <col min="13584" max="13584" width="7" style="1" customWidth="1"/>
    <col min="13585" max="13586" width="6.5703125" style="1" customWidth="1"/>
    <col min="13587" max="13587" width="7.140625" style="1" customWidth="1"/>
    <col min="13588" max="13588" width="7.28515625" style="1" customWidth="1"/>
    <col min="13589" max="13589" width="6.85546875" style="1" customWidth="1"/>
    <col min="13590" max="13590" width="6.42578125" style="1" customWidth="1"/>
    <col min="13591" max="13591" width="6.28515625" style="1" customWidth="1"/>
    <col min="13592" max="13592" width="6.42578125" style="1" customWidth="1"/>
    <col min="13593" max="13593" width="6.7109375" style="1" customWidth="1"/>
    <col min="13594" max="13826" width="9.140625" style="1"/>
    <col min="13827" max="13827" width="19" style="1" customWidth="1"/>
    <col min="13828" max="13828" width="5.28515625" style="1" customWidth="1"/>
    <col min="13829" max="13829" width="5.7109375" style="1" customWidth="1"/>
    <col min="13830" max="13830" width="6.7109375" style="1" customWidth="1"/>
    <col min="13831" max="13831" width="5.28515625" style="1" customWidth="1"/>
    <col min="13832" max="13832" width="5.85546875" style="1" customWidth="1"/>
    <col min="13833" max="13833" width="6.5703125" style="1" customWidth="1"/>
    <col min="13834" max="13834" width="6.140625" style="1" customWidth="1"/>
    <col min="13835" max="13835" width="5.7109375" style="1" customWidth="1"/>
    <col min="13836" max="13836" width="5.85546875" style="1" customWidth="1"/>
    <col min="13837" max="13837" width="6.28515625" style="1" customWidth="1"/>
    <col min="13838" max="13838" width="6.140625" style="1" customWidth="1"/>
    <col min="13839" max="13839" width="6.85546875" style="1" customWidth="1"/>
    <col min="13840" max="13840" width="7" style="1" customWidth="1"/>
    <col min="13841" max="13842" width="6.5703125" style="1" customWidth="1"/>
    <col min="13843" max="13843" width="7.140625" style="1" customWidth="1"/>
    <col min="13844" max="13844" width="7.28515625" style="1" customWidth="1"/>
    <col min="13845" max="13845" width="6.85546875" style="1" customWidth="1"/>
    <col min="13846" max="13846" width="6.42578125" style="1" customWidth="1"/>
    <col min="13847" max="13847" width="6.28515625" style="1" customWidth="1"/>
    <col min="13848" max="13848" width="6.42578125" style="1" customWidth="1"/>
    <col min="13849" max="13849" width="6.7109375" style="1" customWidth="1"/>
    <col min="13850" max="14082" width="9.140625" style="1"/>
    <col min="14083" max="14083" width="19" style="1" customWidth="1"/>
    <col min="14084" max="14084" width="5.28515625" style="1" customWidth="1"/>
    <col min="14085" max="14085" width="5.7109375" style="1" customWidth="1"/>
    <col min="14086" max="14086" width="6.7109375" style="1" customWidth="1"/>
    <col min="14087" max="14087" width="5.28515625" style="1" customWidth="1"/>
    <col min="14088" max="14088" width="5.85546875" style="1" customWidth="1"/>
    <col min="14089" max="14089" width="6.5703125" style="1" customWidth="1"/>
    <col min="14090" max="14090" width="6.140625" style="1" customWidth="1"/>
    <col min="14091" max="14091" width="5.7109375" style="1" customWidth="1"/>
    <col min="14092" max="14092" width="5.85546875" style="1" customWidth="1"/>
    <col min="14093" max="14093" width="6.28515625" style="1" customWidth="1"/>
    <col min="14094" max="14094" width="6.140625" style="1" customWidth="1"/>
    <col min="14095" max="14095" width="6.85546875" style="1" customWidth="1"/>
    <col min="14096" max="14096" width="7" style="1" customWidth="1"/>
    <col min="14097" max="14098" width="6.5703125" style="1" customWidth="1"/>
    <col min="14099" max="14099" width="7.140625" style="1" customWidth="1"/>
    <col min="14100" max="14100" width="7.28515625" style="1" customWidth="1"/>
    <col min="14101" max="14101" width="6.85546875" style="1" customWidth="1"/>
    <col min="14102" max="14102" width="6.42578125" style="1" customWidth="1"/>
    <col min="14103" max="14103" width="6.28515625" style="1" customWidth="1"/>
    <col min="14104" max="14104" width="6.42578125" style="1" customWidth="1"/>
    <col min="14105" max="14105" width="6.7109375" style="1" customWidth="1"/>
    <col min="14106" max="14338" width="9.140625" style="1"/>
    <col min="14339" max="14339" width="19" style="1" customWidth="1"/>
    <col min="14340" max="14340" width="5.28515625" style="1" customWidth="1"/>
    <col min="14341" max="14341" width="5.7109375" style="1" customWidth="1"/>
    <col min="14342" max="14342" width="6.7109375" style="1" customWidth="1"/>
    <col min="14343" max="14343" width="5.28515625" style="1" customWidth="1"/>
    <col min="14344" max="14344" width="5.85546875" style="1" customWidth="1"/>
    <col min="14345" max="14345" width="6.5703125" style="1" customWidth="1"/>
    <col min="14346" max="14346" width="6.140625" style="1" customWidth="1"/>
    <col min="14347" max="14347" width="5.7109375" style="1" customWidth="1"/>
    <col min="14348" max="14348" width="5.85546875" style="1" customWidth="1"/>
    <col min="14349" max="14349" width="6.28515625" style="1" customWidth="1"/>
    <col min="14350" max="14350" width="6.140625" style="1" customWidth="1"/>
    <col min="14351" max="14351" width="6.85546875" style="1" customWidth="1"/>
    <col min="14352" max="14352" width="7" style="1" customWidth="1"/>
    <col min="14353" max="14354" width="6.5703125" style="1" customWidth="1"/>
    <col min="14355" max="14355" width="7.140625" style="1" customWidth="1"/>
    <col min="14356" max="14356" width="7.28515625" style="1" customWidth="1"/>
    <col min="14357" max="14357" width="6.85546875" style="1" customWidth="1"/>
    <col min="14358" max="14358" width="6.42578125" style="1" customWidth="1"/>
    <col min="14359" max="14359" width="6.28515625" style="1" customWidth="1"/>
    <col min="14360" max="14360" width="6.42578125" style="1" customWidth="1"/>
    <col min="14361" max="14361" width="6.7109375" style="1" customWidth="1"/>
    <col min="14362" max="14594" width="9.140625" style="1"/>
    <col min="14595" max="14595" width="19" style="1" customWidth="1"/>
    <col min="14596" max="14596" width="5.28515625" style="1" customWidth="1"/>
    <col min="14597" max="14597" width="5.7109375" style="1" customWidth="1"/>
    <col min="14598" max="14598" width="6.7109375" style="1" customWidth="1"/>
    <col min="14599" max="14599" width="5.28515625" style="1" customWidth="1"/>
    <col min="14600" max="14600" width="5.85546875" style="1" customWidth="1"/>
    <col min="14601" max="14601" width="6.5703125" style="1" customWidth="1"/>
    <col min="14602" max="14602" width="6.140625" style="1" customWidth="1"/>
    <col min="14603" max="14603" width="5.7109375" style="1" customWidth="1"/>
    <col min="14604" max="14604" width="5.85546875" style="1" customWidth="1"/>
    <col min="14605" max="14605" width="6.28515625" style="1" customWidth="1"/>
    <col min="14606" max="14606" width="6.140625" style="1" customWidth="1"/>
    <col min="14607" max="14607" width="6.85546875" style="1" customWidth="1"/>
    <col min="14608" max="14608" width="7" style="1" customWidth="1"/>
    <col min="14609" max="14610" width="6.5703125" style="1" customWidth="1"/>
    <col min="14611" max="14611" width="7.140625" style="1" customWidth="1"/>
    <col min="14612" max="14612" width="7.28515625" style="1" customWidth="1"/>
    <col min="14613" max="14613" width="6.85546875" style="1" customWidth="1"/>
    <col min="14614" max="14614" width="6.42578125" style="1" customWidth="1"/>
    <col min="14615" max="14615" width="6.28515625" style="1" customWidth="1"/>
    <col min="14616" max="14616" width="6.42578125" style="1" customWidth="1"/>
    <col min="14617" max="14617" width="6.7109375" style="1" customWidth="1"/>
    <col min="14618" max="14850" width="9.140625" style="1"/>
    <col min="14851" max="14851" width="19" style="1" customWidth="1"/>
    <col min="14852" max="14852" width="5.28515625" style="1" customWidth="1"/>
    <col min="14853" max="14853" width="5.7109375" style="1" customWidth="1"/>
    <col min="14854" max="14854" width="6.7109375" style="1" customWidth="1"/>
    <col min="14855" max="14855" width="5.28515625" style="1" customWidth="1"/>
    <col min="14856" max="14856" width="5.85546875" style="1" customWidth="1"/>
    <col min="14857" max="14857" width="6.5703125" style="1" customWidth="1"/>
    <col min="14858" max="14858" width="6.140625" style="1" customWidth="1"/>
    <col min="14859" max="14859" width="5.7109375" style="1" customWidth="1"/>
    <col min="14860" max="14860" width="5.85546875" style="1" customWidth="1"/>
    <col min="14861" max="14861" width="6.28515625" style="1" customWidth="1"/>
    <col min="14862" max="14862" width="6.140625" style="1" customWidth="1"/>
    <col min="14863" max="14863" width="6.85546875" style="1" customWidth="1"/>
    <col min="14864" max="14864" width="7" style="1" customWidth="1"/>
    <col min="14865" max="14866" width="6.5703125" style="1" customWidth="1"/>
    <col min="14867" max="14867" width="7.140625" style="1" customWidth="1"/>
    <col min="14868" max="14868" width="7.28515625" style="1" customWidth="1"/>
    <col min="14869" max="14869" width="6.85546875" style="1" customWidth="1"/>
    <col min="14870" max="14870" width="6.42578125" style="1" customWidth="1"/>
    <col min="14871" max="14871" width="6.28515625" style="1" customWidth="1"/>
    <col min="14872" max="14872" width="6.42578125" style="1" customWidth="1"/>
    <col min="14873" max="14873" width="6.7109375" style="1" customWidth="1"/>
    <col min="14874" max="15106" width="9.140625" style="1"/>
    <col min="15107" max="15107" width="19" style="1" customWidth="1"/>
    <col min="15108" max="15108" width="5.28515625" style="1" customWidth="1"/>
    <col min="15109" max="15109" width="5.7109375" style="1" customWidth="1"/>
    <col min="15110" max="15110" width="6.7109375" style="1" customWidth="1"/>
    <col min="15111" max="15111" width="5.28515625" style="1" customWidth="1"/>
    <col min="15112" max="15112" width="5.85546875" style="1" customWidth="1"/>
    <col min="15113" max="15113" width="6.5703125" style="1" customWidth="1"/>
    <col min="15114" max="15114" width="6.140625" style="1" customWidth="1"/>
    <col min="15115" max="15115" width="5.7109375" style="1" customWidth="1"/>
    <col min="15116" max="15116" width="5.85546875" style="1" customWidth="1"/>
    <col min="15117" max="15117" width="6.28515625" style="1" customWidth="1"/>
    <col min="15118" max="15118" width="6.140625" style="1" customWidth="1"/>
    <col min="15119" max="15119" width="6.85546875" style="1" customWidth="1"/>
    <col min="15120" max="15120" width="7" style="1" customWidth="1"/>
    <col min="15121" max="15122" width="6.5703125" style="1" customWidth="1"/>
    <col min="15123" max="15123" width="7.140625" style="1" customWidth="1"/>
    <col min="15124" max="15124" width="7.28515625" style="1" customWidth="1"/>
    <col min="15125" max="15125" width="6.85546875" style="1" customWidth="1"/>
    <col min="15126" max="15126" width="6.42578125" style="1" customWidth="1"/>
    <col min="15127" max="15127" width="6.28515625" style="1" customWidth="1"/>
    <col min="15128" max="15128" width="6.42578125" style="1" customWidth="1"/>
    <col min="15129" max="15129" width="6.7109375" style="1" customWidth="1"/>
    <col min="15130" max="15362" width="9.140625" style="1"/>
    <col min="15363" max="15363" width="19" style="1" customWidth="1"/>
    <col min="15364" max="15364" width="5.28515625" style="1" customWidth="1"/>
    <col min="15365" max="15365" width="5.7109375" style="1" customWidth="1"/>
    <col min="15366" max="15366" width="6.7109375" style="1" customWidth="1"/>
    <col min="15367" max="15367" width="5.28515625" style="1" customWidth="1"/>
    <col min="15368" max="15368" width="5.85546875" style="1" customWidth="1"/>
    <col min="15369" max="15369" width="6.5703125" style="1" customWidth="1"/>
    <col min="15370" max="15370" width="6.140625" style="1" customWidth="1"/>
    <col min="15371" max="15371" width="5.7109375" style="1" customWidth="1"/>
    <col min="15372" max="15372" width="5.85546875" style="1" customWidth="1"/>
    <col min="15373" max="15373" width="6.28515625" style="1" customWidth="1"/>
    <col min="15374" max="15374" width="6.140625" style="1" customWidth="1"/>
    <col min="15375" max="15375" width="6.85546875" style="1" customWidth="1"/>
    <col min="15376" max="15376" width="7" style="1" customWidth="1"/>
    <col min="15377" max="15378" width="6.5703125" style="1" customWidth="1"/>
    <col min="15379" max="15379" width="7.140625" style="1" customWidth="1"/>
    <col min="15380" max="15380" width="7.28515625" style="1" customWidth="1"/>
    <col min="15381" max="15381" width="6.85546875" style="1" customWidth="1"/>
    <col min="15382" max="15382" width="6.42578125" style="1" customWidth="1"/>
    <col min="15383" max="15383" width="6.28515625" style="1" customWidth="1"/>
    <col min="15384" max="15384" width="6.42578125" style="1" customWidth="1"/>
    <col min="15385" max="15385" width="6.7109375" style="1" customWidth="1"/>
    <col min="15386" max="15618" width="9.140625" style="1"/>
    <col min="15619" max="15619" width="19" style="1" customWidth="1"/>
    <col min="15620" max="15620" width="5.28515625" style="1" customWidth="1"/>
    <col min="15621" max="15621" width="5.7109375" style="1" customWidth="1"/>
    <col min="15622" max="15622" width="6.7109375" style="1" customWidth="1"/>
    <col min="15623" max="15623" width="5.28515625" style="1" customWidth="1"/>
    <col min="15624" max="15624" width="5.85546875" style="1" customWidth="1"/>
    <col min="15625" max="15625" width="6.5703125" style="1" customWidth="1"/>
    <col min="15626" max="15626" width="6.140625" style="1" customWidth="1"/>
    <col min="15627" max="15627" width="5.7109375" style="1" customWidth="1"/>
    <col min="15628" max="15628" width="5.85546875" style="1" customWidth="1"/>
    <col min="15629" max="15629" width="6.28515625" style="1" customWidth="1"/>
    <col min="15630" max="15630" width="6.140625" style="1" customWidth="1"/>
    <col min="15631" max="15631" width="6.85546875" style="1" customWidth="1"/>
    <col min="15632" max="15632" width="7" style="1" customWidth="1"/>
    <col min="15633" max="15634" width="6.5703125" style="1" customWidth="1"/>
    <col min="15635" max="15635" width="7.140625" style="1" customWidth="1"/>
    <col min="15636" max="15636" width="7.28515625" style="1" customWidth="1"/>
    <col min="15637" max="15637" width="6.85546875" style="1" customWidth="1"/>
    <col min="15638" max="15638" width="6.42578125" style="1" customWidth="1"/>
    <col min="15639" max="15639" width="6.28515625" style="1" customWidth="1"/>
    <col min="15640" max="15640" width="6.42578125" style="1" customWidth="1"/>
    <col min="15641" max="15641" width="6.7109375" style="1" customWidth="1"/>
    <col min="15642" max="15874" width="9.140625" style="1"/>
    <col min="15875" max="15875" width="19" style="1" customWidth="1"/>
    <col min="15876" max="15876" width="5.28515625" style="1" customWidth="1"/>
    <col min="15877" max="15877" width="5.7109375" style="1" customWidth="1"/>
    <col min="15878" max="15878" width="6.7109375" style="1" customWidth="1"/>
    <col min="15879" max="15879" width="5.28515625" style="1" customWidth="1"/>
    <col min="15880" max="15880" width="5.85546875" style="1" customWidth="1"/>
    <col min="15881" max="15881" width="6.5703125" style="1" customWidth="1"/>
    <col min="15882" max="15882" width="6.140625" style="1" customWidth="1"/>
    <col min="15883" max="15883" width="5.7109375" style="1" customWidth="1"/>
    <col min="15884" max="15884" width="5.85546875" style="1" customWidth="1"/>
    <col min="15885" max="15885" width="6.28515625" style="1" customWidth="1"/>
    <col min="15886" max="15886" width="6.140625" style="1" customWidth="1"/>
    <col min="15887" max="15887" width="6.85546875" style="1" customWidth="1"/>
    <col min="15888" max="15888" width="7" style="1" customWidth="1"/>
    <col min="15889" max="15890" width="6.5703125" style="1" customWidth="1"/>
    <col min="15891" max="15891" width="7.140625" style="1" customWidth="1"/>
    <col min="15892" max="15892" width="7.28515625" style="1" customWidth="1"/>
    <col min="15893" max="15893" width="6.85546875" style="1" customWidth="1"/>
    <col min="15894" max="15894" width="6.42578125" style="1" customWidth="1"/>
    <col min="15895" max="15895" width="6.28515625" style="1" customWidth="1"/>
    <col min="15896" max="15896" width="6.42578125" style="1" customWidth="1"/>
    <col min="15897" max="15897" width="6.7109375" style="1" customWidth="1"/>
    <col min="15898" max="16130" width="9.140625" style="1"/>
    <col min="16131" max="16131" width="19" style="1" customWidth="1"/>
    <col min="16132" max="16132" width="5.28515625" style="1" customWidth="1"/>
    <col min="16133" max="16133" width="5.7109375" style="1" customWidth="1"/>
    <col min="16134" max="16134" width="6.7109375" style="1" customWidth="1"/>
    <col min="16135" max="16135" width="5.28515625" style="1" customWidth="1"/>
    <col min="16136" max="16136" width="5.85546875" style="1" customWidth="1"/>
    <col min="16137" max="16137" width="6.5703125" style="1" customWidth="1"/>
    <col min="16138" max="16138" width="6.140625" style="1" customWidth="1"/>
    <col min="16139" max="16139" width="5.7109375" style="1" customWidth="1"/>
    <col min="16140" max="16140" width="5.85546875" style="1" customWidth="1"/>
    <col min="16141" max="16141" width="6.28515625" style="1" customWidth="1"/>
    <col min="16142" max="16142" width="6.140625" style="1" customWidth="1"/>
    <col min="16143" max="16143" width="6.85546875" style="1" customWidth="1"/>
    <col min="16144" max="16144" width="7" style="1" customWidth="1"/>
    <col min="16145" max="16146" width="6.5703125" style="1" customWidth="1"/>
    <col min="16147" max="16147" width="7.140625" style="1" customWidth="1"/>
    <col min="16148" max="16148" width="7.28515625" style="1" customWidth="1"/>
    <col min="16149" max="16149" width="6.85546875" style="1" customWidth="1"/>
    <col min="16150" max="16150" width="6.42578125" style="1" customWidth="1"/>
    <col min="16151" max="16151" width="6.28515625" style="1" customWidth="1"/>
    <col min="16152" max="16152" width="6.42578125" style="1" customWidth="1"/>
    <col min="16153" max="16153" width="6.7109375" style="1" customWidth="1"/>
    <col min="16154" max="16384" width="9.140625" style="1"/>
  </cols>
  <sheetData>
    <row r="1" spans="1:31" ht="37.5" thickBot="1">
      <c r="A1" s="361"/>
      <c r="B1" s="362" t="s">
        <v>1258</v>
      </c>
      <c r="C1" s="363" t="s">
        <v>1259</v>
      </c>
      <c r="D1" s="363" t="s">
        <v>1260</v>
      </c>
      <c r="E1" s="363" t="s">
        <v>1261</v>
      </c>
      <c r="F1" s="363" t="s">
        <v>1262</v>
      </c>
      <c r="G1" s="363" t="s">
        <v>1263</v>
      </c>
      <c r="H1" s="363" t="s">
        <v>1264</v>
      </c>
      <c r="I1" s="363" t="s">
        <v>1265</v>
      </c>
      <c r="J1" s="363" t="s">
        <v>1266</v>
      </c>
      <c r="K1" s="363" t="s">
        <v>1267</v>
      </c>
      <c r="L1" s="363" t="s">
        <v>1268</v>
      </c>
      <c r="M1" s="363" t="s">
        <v>1269</v>
      </c>
      <c r="N1" s="363" t="s">
        <v>1270</v>
      </c>
      <c r="O1" s="363" t="s">
        <v>1271</v>
      </c>
      <c r="P1" s="363" t="s">
        <v>1272</v>
      </c>
      <c r="Q1" s="363" t="s">
        <v>1273</v>
      </c>
      <c r="R1" s="363" t="s">
        <v>1274</v>
      </c>
      <c r="S1" s="363" t="s">
        <v>1275</v>
      </c>
      <c r="T1" s="363" t="s">
        <v>1276</v>
      </c>
      <c r="U1" s="363" t="s">
        <v>1277</v>
      </c>
      <c r="V1" s="363" t="s">
        <v>1278</v>
      </c>
      <c r="W1" s="363" t="s">
        <v>1279</v>
      </c>
      <c r="X1" s="363" t="s">
        <v>1280</v>
      </c>
      <c r="Y1" s="364" t="s">
        <v>1281</v>
      </c>
      <c r="Z1" s="364" t="s">
        <v>1282</v>
      </c>
      <c r="AA1" s="364" t="s">
        <v>1283</v>
      </c>
      <c r="AB1" s="364" t="s">
        <v>1284</v>
      </c>
      <c r="AC1" s="364" t="s">
        <v>1285</v>
      </c>
      <c r="AD1" s="411" t="s">
        <v>1286</v>
      </c>
      <c r="AE1" s="365" t="s">
        <v>1287</v>
      </c>
    </row>
    <row r="2" spans="1:31" ht="34.5">
      <c r="A2" s="366" t="s">
        <v>1308</v>
      </c>
      <c r="B2" s="367">
        <v>25534</v>
      </c>
      <c r="C2" s="368">
        <v>26685</v>
      </c>
      <c r="D2" s="368">
        <v>27461</v>
      </c>
      <c r="E2" s="368">
        <v>27660</v>
      </c>
      <c r="F2" s="368">
        <v>28168</v>
      </c>
      <c r="G2" s="368">
        <v>28307</v>
      </c>
      <c r="H2" s="368">
        <v>28802</v>
      </c>
      <c r="I2" s="368">
        <v>27075</v>
      </c>
      <c r="J2" s="368">
        <v>27212</v>
      </c>
      <c r="K2" s="368">
        <v>26221</v>
      </c>
      <c r="L2" s="368">
        <v>26826</v>
      </c>
      <c r="M2" s="368">
        <v>26782</v>
      </c>
      <c r="N2" s="368">
        <v>26966</v>
      </c>
      <c r="O2" s="368">
        <v>28075</v>
      </c>
      <c r="P2" s="368">
        <v>28320</v>
      </c>
      <c r="Q2" s="368">
        <v>28949</v>
      </c>
      <c r="R2" s="368">
        <v>30391</v>
      </c>
      <c r="S2" s="368">
        <v>31516</v>
      </c>
      <c r="T2" s="368">
        <v>32459</v>
      </c>
      <c r="U2" s="368">
        <v>33412</v>
      </c>
      <c r="V2" s="368">
        <v>34200</v>
      </c>
      <c r="W2" s="368">
        <f>'[3]Summary Enrolments 1988-2010'!W16</f>
        <v>34885</v>
      </c>
      <c r="X2" s="368">
        <v>35398</v>
      </c>
      <c r="Y2" s="369">
        <v>36753</v>
      </c>
      <c r="Z2" s="368">
        <v>38245</v>
      </c>
      <c r="AA2" s="368">
        <v>40476</v>
      </c>
      <c r="AB2" s="368">
        <v>42285</v>
      </c>
      <c r="AC2" s="368">
        <v>43553</v>
      </c>
      <c r="AD2" s="409">
        <v>44540</v>
      </c>
      <c r="AE2" s="370">
        <v>45244</v>
      </c>
    </row>
    <row r="3" spans="1:31" ht="40.5">
      <c r="A3" s="371" t="s">
        <v>1</v>
      </c>
      <c r="B3" s="372">
        <v>2038</v>
      </c>
      <c r="C3" s="373">
        <v>2383</v>
      </c>
      <c r="D3" s="373">
        <v>2536</v>
      </c>
      <c r="E3" s="373">
        <v>2540</v>
      </c>
      <c r="F3" s="373">
        <v>2774</v>
      </c>
      <c r="G3" s="373">
        <v>2878</v>
      </c>
      <c r="H3" s="373">
        <v>2764</v>
      </c>
      <c r="I3" s="373">
        <v>3069</v>
      </c>
      <c r="J3" s="373">
        <v>2995</v>
      </c>
      <c r="K3" s="373">
        <v>3330</v>
      </c>
      <c r="L3" s="373">
        <v>3588</v>
      </c>
      <c r="M3" s="373">
        <v>3667</v>
      </c>
      <c r="N3" s="373">
        <v>3717</v>
      </c>
      <c r="O3" s="373">
        <v>3262</v>
      </c>
      <c r="P3" s="373">
        <v>3456</v>
      </c>
      <c r="Q3" s="373">
        <v>3600</v>
      </c>
      <c r="R3" s="373">
        <v>3849</v>
      </c>
      <c r="S3" s="373">
        <v>4128</v>
      </c>
      <c r="T3" s="373">
        <v>4902</v>
      </c>
      <c r="U3" s="373">
        <v>5377</v>
      </c>
      <c r="V3" s="373">
        <v>5573</v>
      </c>
      <c r="W3" s="373">
        <f>'[3]Summary Enrolments 1988-2010'!W33</f>
        <v>5549</v>
      </c>
      <c r="X3" s="373">
        <v>5699</v>
      </c>
      <c r="Y3" s="374">
        <v>5943</v>
      </c>
      <c r="Z3" s="373">
        <v>6274</v>
      </c>
      <c r="AA3" s="373">
        <v>6772</v>
      </c>
      <c r="AB3" s="373">
        <v>7268</v>
      </c>
      <c r="AC3" s="373">
        <v>7911</v>
      </c>
      <c r="AD3" s="412">
        <v>8011</v>
      </c>
      <c r="AE3" s="375">
        <v>8218</v>
      </c>
    </row>
    <row r="4" spans="1:31" ht="28.5" thickBot="1">
      <c r="A4" s="376" t="s">
        <v>1307</v>
      </c>
      <c r="B4" s="377">
        <v>154204</v>
      </c>
      <c r="C4" s="378">
        <v>162197</v>
      </c>
      <c r="D4" s="378">
        <v>167751</v>
      </c>
      <c r="E4" s="378">
        <v>173587</v>
      </c>
      <c r="F4" s="378">
        <v>172378</v>
      </c>
      <c r="G4" s="378">
        <v>172457</v>
      </c>
      <c r="H4" s="378">
        <v>159698</v>
      </c>
      <c r="I4" s="378">
        <v>150594</v>
      </c>
      <c r="J4" s="378">
        <v>138624</v>
      </c>
      <c r="K4" s="378">
        <v>133252</v>
      </c>
      <c r="L4" s="378">
        <v>111247</v>
      </c>
      <c r="M4" s="378">
        <v>118133</v>
      </c>
      <c r="N4" s="378">
        <v>123532</v>
      </c>
      <c r="O4" s="378">
        <v>119448</v>
      </c>
      <c r="P4" s="378">
        <v>114394</v>
      </c>
      <c r="Q4" s="378">
        <v>115421</v>
      </c>
      <c r="R4" s="378">
        <v>116720</v>
      </c>
      <c r="S4" s="378">
        <v>123675</v>
      </c>
      <c r="T4" s="378">
        <v>137247</v>
      </c>
      <c r="U4" s="378">
        <v>143507</v>
      </c>
      <c r="V4" s="378">
        <v>146364</v>
      </c>
      <c r="W4" s="378">
        <f>'[3]Summary Enrolments 1988-2010'!W50</f>
        <v>149520</v>
      </c>
      <c r="X4" s="378">
        <v>154921</v>
      </c>
      <c r="Y4" s="379">
        <v>145099</v>
      </c>
      <c r="Z4" s="378">
        <v>146355</v>
      </c>
      <c r="AA4" s="378">
        <v>147036</v>
      </c>
      <c r="AB4" s="378">
        <v>148711</v>
      </c>
      <c r="AC4" s="378">
        <v>144891</v>
      </c>
      <c r="AD4" s="413">
        <v>147340</v>
      </c>
      <c r="AE4" s="380">
        <v>144769</v>
      </c>
    </row>
    <row r="5" spans="1:31" ht="30" thickBot="1">
      <c r="A5" s="381" t="s">
        <v>5</v>
      </c>
      <c r="B5" s="382">
        <f t="shared" ref="B5:AB5" si="0">SUM(B2:B4)</f>
        <v>181776</v>
      </c>
      <c r="C5" s="383">
        <f t="shared" si="0"/>
        <v>191265</v>
      </c>
      <c r="D5" s="383">
        <f t="shared" si="0"/>
        <v>197748</v>
      </c>
      <c r="E5" s="383">
        <f t="shared" si="0"/>
        <v>203787</v>
      </c>
      <c r="F5" s="383">
        <f t="shared" si="0"/>
        <v>203320</v>
      </c>
      <c r="G5" s="383">
        <f t="shared" si="0"/>
        <v>203642</v>
      </c>
      <c r="H5" s="383">
        <f t="shared" si="0"/>
        <v>191264</v>
      </c>
      <c r="I5" s="383">
        <f t="shared" si="0"/>
        <v>180738</v>
      </c>
      <c r="J5" s="383">
        <f t="shared" si="0"/>
        <v>168831</v>
      </c>
      <c r="K5" s="383">
        <f t="shared" si="0"/>
        <v>162803</v>
      </c>
      <c r="L5" s="383">
        <f t="shared" si="0"/>
        <v>141661</v>
      </c>
      <c r="M5" s="383">
        <f t="shared" si="0"/>
        <v>148582</v>
      </c>
      <c r="N5" s="383">
        <f t="shared" si="0"/>
        <v>154215</v>
      </c>
      <c r="O5" s="383">
        <f t="shared" si="0"/>
        <v>150785</v>
      </c>
      <c r="P5" s="383">
        <f t="shared" si="0"/>
        <v>146170</v>
      </c>
      <c r="Q5" s="383">
        <f t="shared" si="0"/>
        <v>147970</v>
      </c>
      <c r="R5" s="383">
        <f t="shared" si="0"/>
        <v>150960</v>
      </c>
      <c r="S5" s="383">
        <f t="shared" si="0"/>
        <v>159319</v>
      </c>
      <c r="T5" s="383">
        <f t="shared" si="0"/>
        <v>174608</v>
      </c>
      <c r="U5" s="383">
        <f t="shared" si="0"/>
        <v>182296</v>
      </c>
      <c r="V5" s="383">
        <f t="shared" si="0"/>
        <v>186137</v>
      </c>
      <c r="W5" s="383">
        <f t="shared" si="0"/>
        <v>189954</v>
      </c>
      <c r="X5" s="383">
        <f t="shared" si="0"/>
        <v>196018</v>
      </c>
      <c r="Y5" s="383">
        <f t="shared" si="0"/>
        <v>187795</v>
      </c>
      <c r="Z5" s="383">
        <f t="shared" si="0"/>
        <v>190874</v>
      </c>
      <c r="AA5" s="383">
        <f t="shared" si="0"/>
        <v>194284</v>
      </c>
      <c r="AB5" s="383">
        <f t="shared" si="0"/>
        <v>198264</v>
      </c>
      <c r="AC5" s="383">
        <f>SUM(AC2:AC4)</f>
        <v>196355</v>
      </c>
      <c r="AD5" s="414">
        <f>SUM(AD2:AD4)</f>
        <v>199891</v>
      </c>
      <c r="AE5" s="384">
        <f>SUM(AE2:AE4)</f>
        <v>198231</v>
      </c>
    </row>
    <row r="7" spans="1:31" ht="12" thickBot="1"/>
    <row r="8" spans="1:31" ht="37.5" thickBot="1">
      <c r="A8" s="386"/>
      <c r="B8" s="362" t="s">
        <v>1258</v>
      </c>
      <c r="C8" s="363" t="s">
        <v>1259</v>
      </c>
      <c r="D8" s="363" t="s">
        <v>1260</v>
      </c>
      <c r="E8" s="363" t="s">
        <v>1261</v>
      </c>
      <c r="F8" s="363" t="s">
        <v>1262</v>
      </c>
      <c r="G8" s="363" t="s">
        <v>1263</v>
      </c>
      <c r="H8" s="363" t="s">
        <v>1264</v>
      </c>
      <c r="I8" s="363" t="s">
        <v>1265</v>
      </c>
      <c r="J8" s="363" t="s">
        <v>1266</v>
      </c>
      <c r="K8" s="363" t="s">
        <v>1267</v>
      </c>
      <c r="L8" s="363" t="s">
        <v>1268</v>
      </c>
      <c r="M8" s="363" t="s">
        <v>1269</v>
      </c>
      <c r="N8" s="363" t="s">
        <v>1270</v>
      </c>
      <c r="O8" s="363" t="s">
        <v>1271</v>
      </c>
      <c r="P8" s="363" t="s">
        <v>1272</v>
      </c>
      <c r="Q8" s="363" t="s">
        <v>1273</v>
      </c>
      <c r="R8" s="363" t="s">
        <v>1274</v>
      </c>
      <c r="S8" s="363" t="s">
        <v>1275</v>
      </c>
      <c r="T8" s="363" t="s">
        <v>1276</v>
      </c>
      <c r="U8" s="363" t="s">
        <v>1277</v>
      </c>
      <c r="V8" s="363" t="s">
        <v>1278</v>
      </c>
      <c r="W8" s="363" t="s">
        <v>1279</v>
      </c>
      <c r="X8" s="363" t="s">
        <v>1280</v>
      </c>
      <c r="Y8" s="387" t="s">
        <v>1281</v>
      </c>
      <c r="Z8" s="388" t="s">
        <v>1282</v>
      </c>
      <c r="AA8" s="388" t="s">
        <v>1283</v>
      </c>
      <c r="AB8" s="388" t="s">
        <v>1284</v>
      </c>
      <c r="AC8" s="388" t="s">
        <v>1285</v>
      </c>
      <c r="AD8" s="408" t="s">
        <v>1286</v>
      </c>
      <c r="AE8" s="389" t="s">
        <v>1346</v>
      </c>
    </row>
    <row r="9" spans="1:31" ht="25.5">
      <c r="A9" s="390"/>
      <c r="B9" s="391">
        <v>25534</v>
      </c>
      <c r="C9" s="392">
        <v>26685</v>
      </c>
      <c r="D9" s="392">
        <v>27461</v>
      </c>
      <c r="E9" s="392">
        <v>27660</v>
      </c>
      <c r="F9" s="392">
        <v>28168</v>
      </c>
      <c r="G9" s="392">
        <v>28307</v>
      </c>
      <c r="H9" s="392">
        <v>28802</v>
      </c>
      <c r="I9" s="392">
        <v>27075</v>
      </c>
      <c r="J9" s="392">
        <v>27212</v>
      </c>
      <c r="K9" s="392">
        <v>26221</v>
      </c>
      <c r="L9" s="392">
        <v>26826</v>
      </c>
      <c r="M9" s="392">
        <v>26782</v>
      </c>
      <c r="N9" s="392">
        <v>26966</v>
      </c>
      <c r="O9" s="392">
        <v>28075</v>
      </c>
      <c r="P9" s="392">
        <v>28320</v>
      </c>
      <c r="Q9" s="392">
        <v>28949</v>
      </c>
      <c r="R9" s="392">
        <v>30391</v>
      </c>
      <c r="S9" s="392">
        <v>31516</v>
      </c>
      <c r="T9" s="392">
        <v>32459</v>
      </c>
      <c r="U9" s="392">
        <v>33412</v>
      </c>
      <c r="V9" s="392">
        <v>34200</v>
      </c>
      <c r="W9" s="392">
        <f>W2</f>
        <v>34885</v>
      </c>
      <c r="X9" s="392">
        <v>35398</v>
      </c>
      <c r="Y9" s="392">
        <v>36753</v>
      </c>
      <c r="Z9" s="392">
        <v>38245</v>
      </c>
      <c r="AA9" s="392">
        <v>40476</v>
      </c>
      <c r="AB9" s="392">
        <v>42285</v>
      </c>
      <c r="AC9" s="393">
        <v>43553</v>
      </c>
      <c r="AD9" s="409">
        <v>44540</v>
      </c>
      <c r="AE9" s="370">
        <v>45244</v>
      </c>
    </row>
    <row r="10" spans="1:31" ht="34.5">
      <c r="A10" s="394" t="str">
        <f>A2</f>
        <v>Alternative</v>
      </c>
      <c r="B10" s="395">
        <f>B9</f>
        <v>25534</v>
      </c>
      <c r="C10" s="396">
        <f t="shared" ref="C10:AE10" si="1">C9+B10</f>
        <v>52219</v>
      </c>
      <c r="D10" s="396">
        <f t="shared" si="1"/>
        <v>79680</v>
      </c>
      <c r="E10" s="396">
        <f t="shared" si="1"/>
        <v>107340</v>
      </c>
      <c r="F10" s="396">
        <f t="shared" si="1"/>
        <v>135508</v>
      </c>
      <c r="G10" s="396">
        <f t="shared" si="1"/>
        <v>163815</v>
      </c>
      <c r="H10" s="396">
        <f t="shared" si="1"/>
        <v>192617</v>
      </c>
      <c r="I10" s="396">
        <f t="shared" si="1"/>
        <v>219692</v>
      </c>
      <c r="J10" s="396">
        <f t="shared" si="1"/>
        <v>246904</v>
      </c>
      <c r="K10" s="396">
        <f t="shared" si="1"/>
        <v>273125</v>
      </c>
      <c r="L10" s="396">
        <f t="shared" si="1"/>
        <v>299951</v>
      </c>
      <c r="M10" s="396">
        <f t="shared" si="1"/>
        <v>326733</v>
      </c>
      <c r="N10" s="396">
        <f t="shared" si="1"/>
        <v>353699</v>
      </c>
      <c r="O10" s="396">
        <f t="shared" si="1"/>
        <v>381774</v>
      </c>
      <c r="P10" s="396">
        <f t="shared" si="1"/>
        <v>410094</v>
      </c>
      <c r="Q10" s="396">
        <f t="shared" si="1"/>
        <v>439043</v>
      </c>
      <c r="R10" s="396">
        <f t="shared" si="1"/>
        <v>469434</v>
      </c>
      <c r="S10" s="396">
        <f t="shared" si="1"/>
        <v>500950</v>
      </c>
      <c r="T10" s="396">
        <f t="shared" si="1"/>
        <v>533409</v>
      </c>
      <c r="U10" s="396">
        <f t="shared" si="1"/>
        <v>566821</v>
      </c>
      <c r="V10" s="396">
        <f t="shared" si="1"/>
        <v>601021</v>
      </c>
      <c r="W10" s="396">
        <f t="shared" si="1"/>
        <v>635906</v>
      </c>
      <c r="X10" s="396">
        <f t="shared" si="1"/>
        <v>671304</v>
      </c>
      <c r="Y10" s="396">
        <f t="shared" si="1"/>
        <v>708057</v>
      </c>
      <c r="Z10" s="396">
        <f t="shared" si="1"/>
        <v>746302</v>
      </c>
      <c r="AA10" s="396">
        <f t="shared" si="1"/>
        <v>786778</v>
      </c>
      <c r="AB10" s="396">
        <f t="shared" si="1"/>
        <v>829063</v>
      </c>
      <c r="AC10" s="397">
        <f t="shared" si="1"/>
        <v>872616</v>
      </c>
      <c r="AD10" s="397">
        <f t="shared" si="1"/>
        <v>917156</v>
      </c>
      <c r="AE10" s="398">
        <f t="shared" si="1"/>
        <v>962400</v>
      </c>
    </row>
    <row r="11" spans="1:31" ht="21.75">
      <c r="A11" s="399"/>
      <c r="B11" s="391">
        <v>2038</v>
      </c>
      <c r="C11" s="392">
        <v>2383</v>
      </c>
      <c r="D11" s="392">
        <v>2536</v>
      </c>
      <c r="E11" s="392">
        <v>2540</v>
      </c>
      <c r="F11" s="392">
        <v>2774</v>
      </c>
      <c r="G11" s="392">
        <v>2878</v>
      </c>
      <c r="H11" s="392">
        <v>2764</v>
      </c>
      <c r="I11" s="392">
        <v>3069</v>
      </c>
      <c r="J11" s="392">
        <v>2995</v>
      </c>
      <c r="K11" s="392">
        <v>3330</v>
      </c>
      <c r="L11" s="392">
        <v>3588</v>
      </c>
      <c r="M11" s="392">
        <v>3667</v>
      </c>
      <c r="N11" s="392">
        <v>3717</v>
      </c>
      <c r="O11" s="392">
        <v>3262</v>
      </c>
      <c r="P11" s="392">
        <v>3456</v>
      </c>
      <c r="Q11" s="392">
        <v>3600</v>
      </c>
      <c r="R11" s="392">
        <v>3849</v>
      </c>
      <c r="S11" s="392">
        <v>4128</v>
      </c>
      <c r="T11" s="392">
        <v>4902</v>
      </c>
      <c r="U11" s="392">
        <v>5377</v>
      </c>
      <c r="V11" s="392">
        <v>5573</v>
      </c>
      <c r="W11" s="392">
        <f>W3</f>
        <v>5549</v>
      </c>
      <c r="X11" s="392">
        <v>5699</v>
      </c>
      <c r="Y11" s="392">
        <v>5943</v>
      </c>
      <c r="Z11" s="392">
        <v>6274</v>
      </c>
      <c r="AA11" s="392">
        <v>6772</v>
      </c>
      <c r="AB11" s="392">
        <v>7268</v>
      </c>
      <c r="AC11" s="400">
        <v>7911</v>
      </c>
      <c r="AD11" s="410">
        <v>8011</v>
      </c>
      <c r="AE11" s="401">
        <v>8218</v>
      </c>
    </row>
    <row r="12" spans="1:31" ht="40.5">
      <c r="A12" s="394" t="str">
        <f>A3</f>
        <v>Francophone</v>
      </c>
      <c r="B12" s="395">
        <f>B11</f>
        <v>2038</v>
      </c>
      <c r="C12" s="396">
        <f t="shared" ref="C12:AE12" si="2">C11+B12</f>
        <v>4421</v>
      </c>
      <c r="D12" s="396">
        <f t="shared" si="2"/>
        <v>6957</v>
      </c>
      <c r="E12" s="396">
        <f t="shared" si="2"/>
        <v>9497</v>
      </c>
      <c r="F12" s="396">
        <f t="shared" si="2"/>
        <v>12271</v>
      </c>
      <c r="G12" s="396">
        <f t="shared" si="2"/>
        <v>15149</v>
      </c>
      <c r="H12" s="396">
        <f t="shared" si="2"/>
        <v>17913</v>
      </c>
      <c r="I12" s="396">
        <f t="shared" si="2"/>
        <v>20982</v>
      </c>
      <c r="J12" s="396">
        <f t="shared" si="2"/>
        <v>23977</v>
      </c>
      <c r="K12" s="396">
        <f t="shared" si="2"/>
        <v>27307</v>
      </c>
      <c r="L12" s="396">
        <f t="shared" si="2"/>
        <v>30895</v>
      </c>
      <c r="M12" s="396">
        <f t="shared" si="2"/>
        <v>34562</v>
      </c>
      <c r="N12" s="396">
        <f t="shared" si="2"/>
        <v>38279</v>
      </c>
      <c r="O12" s="396">
        <f t="shared" si="2"/>
        <v>41541</v>
      </c>
      <c r="P12" s="396">
        <f t="shared" si="2"/>
        <v>44997</v>
      </c>
      <c r="Q12" s="396">
        <f t="shared" si="2"/>
        <v>48597</v>
      </c>
      <c r="R12" s="396">
        <f t="shared" si="2"/>
        <v>52446</v>
      </c>
      <c r="S12" s="396">
        <f t="shared" si="2"/>
        <v>56574</v>
      </c>
      <c r="T12" s="396">
        <f t="shared" si="2"/>
        <v>61476</v>
      </c>
      <c r="U12" s="396">
        <f t="shared" si="2"/>
        <v>66853</v>
      </c>
      <c r="V12" s="396">
        <f t="shared" si="2"/>
        <v>72426</v>
      </c>
      <c r="W12" s="396">
        <f t="shared" si="2"/>
        <v>77975</v>
      </c>
      <c r="X12" s="396">
        <f t="shared" si="2"/>
        <v>83674</v>
      </c>
      <c r="Y12" s="396">
        <f t="shared" si="2"/>
        <v>89617</v>
      </c>
      <c r="Z12" s="396">
        <f t="shared" si="2"/>
        <v>95891</v>
      </c>
      <c r="AA12" s="396">
        <f t="shared" si="2"/>
        <v>102663</v>
      </c>
      <c r="AB12" s="396">
        <f t="shared" si="2"/>
        <v>109931</v>
      </c>
      <c r="AC12" s="397">
        <f t="shared" si="2"/>
        <v>117842</v>
      </c>
      <c r="AD12" s="397">
        <f t="shared" si="2"/>
        <v>125853</v>
      </c>
      <c r="AE12" s="398">
        <f t="shared" si="2"/>
        <v>134071</v>
      </c>
    </row>
    <row r="13" spans="1:31" ht="27.75">
      <c r="A13" s="402"/>
      <c r="B13" s="403">
        <v>154204</v>
      </c>
      <c r="C13" s="400">
        <v>162197</v>
      </c>
      <c r="D13" s="400">
        <v>167751</v>
      </c>
      <c r="E13" s="400">
        <v>173587</v>
      </c>
      <c r="F13" s="400">
        <v>172378</v>
      </c>
      <c r="G13" s="400">
        <v>172457</v>
      </c>
      <c r="H13" s="400">
        <v>159698</v>
      </c>
      <c r="I13" s="400">
        <v>150594</v>
      </c>
      <c r="J13" s="400">
        <v>138624</v>
      </c>
      <c r="K13" s="400">
        <v>133252</v>
      </c>
      <c r="L13" s="400">
        <v>111247</v>
      </c>
      <c r="M13" s="400">
        <v>118133</v>
      </c>
      <c r="N13" s="400">
        <v>123532</v>
      </c>
      <c r="O13" s="400">
        <v>119448</v>
      </c>
      <c r="P13" s="400">
        <v>114394</v>
      </c>
      <c r="Q13" s="400">
        <v>115421</v>
      </c>
      <c r="R13" s="400">
        <v>116720</v>
      </c>
      <c r="S13" s="400">
        <v>123675</v>
      </c>
      <c r="T13" s="400">
        <v>137247</v>
      </c>
      <c r="U13" s="400">
        <v>143507</v>
      </c>
      <c r="V13" s="400">
        <v>146364</v>
      </c>
      <c r="W13" s="392">
        <f>W4</f>
        <v>149520</v>
      </c>
      <c r="X13" s="392">
        <v>154921</v>
      </c>
      <c r="Y13" s="392">
        <v>145099</v>
      </c>
      <c r="Z13" s="392">
        <v>146355</v>
      </c>
      <c r="AA13" s="392">
        <v>147036</v>
      </c>
      <c r="AB13" s="392">
        <v>148711</v>
      </c>
      <c r="AC13" s="400">
        <v>144891</v>
      </c>
      <c r="AD13" s="410">
        <v>147340</v>
      </c>
      <c r="AE13" s="401">
        <v>144769</v>
      </c>
    </row>
    <row r="14" spans="1:31" ht="35.25" thickBot="1">
      <c r="A14" s="404" t="s">
        <v>1307</v>
      </c>
      <c r="B14" s="405">
        <f>B13</f>
        <v>154204</v>
      </c>
      <c r="C14" s="406">
        <f t="shared" ref="C14:AE14" si="3">C13+B14</f>
        <v>316401</v>
      </c>
      <c r="D14" s="406">
        <f t="shared" si="3"/>
        <v>484152</v>
      </c>
      <c r="E14" s="406">
        <f t="shared" si="3"/>
        <v>657739</v>
      </c>
      <c r="F14" s="406">
        <f t="shared" si="3"/>
        <v>830117</v>
      </c>
      <c r="G14" s="406">
        <f t="shared" si="3"/>
        <v>1002574</v>
      </c>
      <c r="H14" s="406">
        <f t="shared" si="3"/>
        <v>1162272</v>
      </c>
      <c r="I14" s="406">
        <f t="shared" si="3"/>
        <v>1312866</v>
      </c>
      <c r="J14" s="406">
        <f t="shared" si="3"/>
        <v>1451490</v>
      </c>
      <c r="K14" s="406">
        <f t="shared" si="3"/>
        <v>1584742</v>
      </c>
      <c r="L14" s="406">
        <f t="shared" si="3"/>
        <v>1695989</v>
      </c>
      <c r="M14" s="406">
        <f t="shared" si="3"/>
        <v>1814122</v>
      </c>
      <c r="N14" s="406">
        <f t="shared" si="3"/>
        <v>1937654</v>
      </c>
      <c r="O14" s="406">
        <f t="shared" si="3"/>
        <v>2057102</v>
      </c>
      <c r="P14" s="406">
        <f t="shared" si="3"/>
        <v>2171496</v>
      </c>
      <c r="Q14" s="406">
        <f t="shared" si="3"/>
        <v>2286917</v>
      </c>
      <c r="R14" s="406">
        <f t="shared" si="3"/>
        <v>2403637</v>
      </c>
      <c r="S14" s="406">
        <f t="shared" si="3"/>
        <v>2527312</v>
      </c>
      <c r="T14" s="406">
        <f t="shared" si="3"/>
        <v>2664559</v>
      </c>
      <c r="U14" s="406">
        <f t="shared" si="3"/>
        <v>2808066</v>
      </c>
      <c r="V14" s="406">
        <f t="shared" si="3"/>
        <v>2954430</v>
      </c>
      <c r="W14" s="406">
        <f t="shared" si="3"/>
        <v>3103950</v>
      </c>
      <c r="X14" s="406">
        <f t="shared" si="3"/>
        <v>3258871</v>
      </c>
      <c r="Y14" s="406">
        <f t="shared" si="3"/>
        <v>3403970</v>
      </c>
      <c r="Z14" s="406">
        <f t="shared" si="3"/>
        <v>3550325</v>
      </c>
      <c r="AA14" s="406">
        <f t="shared" si="3"/>
        <v>3697361</v>
      </c>
      <c r="AB14" s="406">
        <f t="shared" si="3"/>
        <v>3846072</v>
      </c>
      <c r="AC14" s="406">
        <f t="shared" si="3"/>
        <v>3990963</v>
      </c>
      <c r="AD14" s="406">
        <f t="shared" si="3"/>
        <v>4138303</v>
      </c>
      <c r="AE14" s="407">
        <f t="shared" si="3"/>
        <v>4283072</v>
      </c>
    </row>
    <row r="16" spans="1:31">
      <c r="K16" s="2"/>
    </row>
    <row r="33" spans="14:14">
      <c r="N33" s="2"/>
    </row>
    <row r="50" spans="14:14">
      <c r="N50" s="2"/>
    </row>
    <row r="77" spans="14:14">
      <c r="N77" s="2"/>
    </row>
  </sheetData>
  <pageMargins left="0.23622047244094491" right="0.27559055118110237" top="0.74803149606299213" bottom="0.74803149606299213" header="0.31496062992125984" footer="0.31496062992125984"/>
  <pageSetup paperSize="5" scale="99" firstPageNumber="49" orientation="landscape" useFirstPageNumber="1" r:id="rId1"/>
  <headerFooter>
    <oddHeader>&amp;C&amp;"-,Bold"ENROLMENTS PROGRESSION 1988-2018</oddHeader>
    <oddFooter>&amp;L_x000D_&amp;1#&amp;"Calibri"&amp;11&amp;K000000 Classification: Public&amp;C&amp;"-,Bold"PAGE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Q18"/>
  <sheetViews>
    <sheetView workbookViewId="0">
      <selection activeCell="L21" sqref="L21"/>
    </sheetView>
  </sheetViews>
  <sheetFormatPr defaultRowHeight="15"/>
  <cols>
    <col min="4" max="4" width="11.85546875" customWidth="1"/>
  </cols>
  <sheetData>
    <row r="4" spans="1:17" ht="46.5">
      <c r="A4" s="431" t="s">
        <v>1252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</row>
    <row r="8" spans="1:17">
      <c r="A8" s="429" t="s">
        <v>1333</v>
      </c>
      <c r="B8" s="429"/>
      <c r="C8" s="429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430" t="s">
        <v>1328</v>
      </c>
      <c r="Q8" s="430"/>
    </row>
    <row r="9" spans="1:17">
      <c r="P9" s="141"/>
      <c r="Q9" s="141"/>
    </row>
    <row r="10" spans="1:17">
      <c r="A10" s="429" t="s">
        <v>1253</v>
      </c>
      <c r="B10" s="429"/>
      <c r="C10" s="429"/>
      <c r="D10" s="429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430" t="s">
        <v>1329</v>
      </c>
      <c r="Q10" s="430"/>
    </row>
    <row r="12" spans="1:17">
      <c r="A12" s="429" t="s">
        <v>1254</v>
      </c>
      <c r="B12" s="429"/>
      <c r="C12" s="429"/>
      <c r="D12" s="429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430" t="s">
        <v>1330</v>
      </c>
      <c r="Q12" s="430"/>
    </row>
    <row r="14" spans="1:17">
      <c r="A14" s="429" t="s">
        <v>1255</v>
      </c>
      <c r="B14" s="429"/>
      <c r="C14" s="429"/>
      <c r="D14" s="429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430" t="s">
        <v>1345</v>
      </c>
      <c r="Q14" s="430"/>
    </row>
    <row r="16" spans="1:17">
      <c r="A16" s="142" t="s">
        <v>1256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430" t="s">
        <v>1347</v>
      </c>
      <c r="Q16" s="430"/>
    </row>
    <row r="18" s="143" customFormat="1" ht="12"/>
  </sheetData>
  <mergeCells count="10">
    <mergeCell ref="A14:D14"/>
    <mergeCell ref="P14:Q14"/>
    <mergeCell ref="P16:Q16"/>
    <mergeCell ref="A4:Q4"/>
    <mergeCell ref="A8:C8"/>
    <mergeCell ref="P8:Q8"/>
    <mergeCell ref="A10:D10"/>
    <mergeCell ref="P10:Q10"/>
    <mergeCell ref="A12:D12"/>
    <mergeCell ref="P12:Q12"/>
  </mergeCell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&amp;L_x000D_&amp;1#&amp;"Calibri"&amp;11&amp;K000000 Classification: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W365"/>
  <sheetViews>
    <sheetView zoomScaleNormal="100" workbookViewId="0">
      <selection activeCell="Y23" sqref="Y23"/>
    </sheetView>
  </sheetViews>
  <sheetFormatPr defaultRowHeight="15"/>
  <cols>
    <col min="1" max="1" width="12.85546875" customWidth="1"/>
    <col min="2" max="2" width="5.7109375" customWidth="1"/>
    <col min="3" max="3" width="21.140625" customWidth="1"/>
    <col min="4" max="4" width="5.5703125" customWidth="1"/>
    <col min="5" max="5" width="5.7109375" customWidth="1"/>
    <col min="6" max="6" width="23" customWidth="1"/>
    <col min="7" max="8" width="3.7109375" style="116" customWidth="1"/>
    <col min="9" max="21" width="5.7109375" style="116" customWidth="1"/>
    <col min="22" max="22" width="5.140625" style="117" customWidth="1"/>
    <col min="23" max="23" width="1.140625" hidden="1" customWidth="1"/>
  </cols>
  <sheetData>
    <row r="1" spans="1:22" ht="21.75" thickBot="1">
      <c r="H1" s="119"/>
    </row>
    <row r="2" spans="1:22" s="1" customFormat="1" ht="12.75" thickTop="1" thickBot="1">
      <c r="A2" s="49" t="s">
        <v>3</v>
      </c>
      <c r="B2" s="50" t="s">
        <v>1218</v>
      </c>
      <c r="C2" s="51" t="s">
        <v>1219</v>
      </c>
      <c r="D2" s="51" t="s">
        <v>1220</v>
      </c>
      <c r="E2" s="50" t="s">
        <v>1221</v>
      </c>
      <c r="F2" s="52" t="s">
        <v>1222</v>
      </c>
      <c r="G2" s="53" t="s">
        <v>1223</v>
      </c>
      <c r="H2" s="53" t="s">
        <v>1224</v>
      </c>
      <c r="I2" s="54" t="s">
        <v>4</v>
      </c>
      <c r="J2" s="50" t="str">
        <f>TEXT(0,1)</f>
        <v>1</v>
      </c>
      <c r="K2" s="50" t="str">
        <f>TEXT(0,2)</f>
        <v>2</v>
      </c>
      <c r="L2" s="50" t="str">
        <f>TEXT(0,3)</f>
        <v>3</v>
      </c>
      <c r="M2" s="50" t="str">
        <f>TEXT(0,4)</f>
        <v>4</v>
      </c>
      <c r="N2" s="50" t="str">
        <f>TEXT(0,5)</f>
        <v>5</v>
      </c>
      <c r="O2" s="50" t="str">
        <f>TEXT(0,6)</f>
        <v>6</v>
      </c>
      <c r="P2" s="50" t="str">
        <f>TEXT(0,7)</f>
        <v>7</v>
      </c>
      <c r="Q2" s="50" t="str">
        <f>TEXT(0,8)</f>
        <v>8</v>
      </c>
      <c r="R2" s="50" t="str">
        <f>TEXT(0,9)</f>
        <v>9</v>
      </c>
      <c r="S2" s="50" t="str">
        <f>TEXT(0,10)</f>
        <v>10</v>
      </c>
      <c r="T2" s="50" t="str">
        <f>TEXT(0,11)</f>
        <v>11</v>
      </c>
      <c r="U2" s="55" t="str">
        <f>TEXT(0,12)</f>
        <v>12</v>
      </c>
      <c r="V2" s="56" t="s">
        <v>5</v>
      </c>
    </row>
    <row r="3" spans="1:22" s="73" customFormat="1" ht="16.5" thickTop="1" thickBot="1">
      <c r="A3" s="76" t="s">
        <v>0</v>
      </c>
      <c r="B3" s="104">
        <v>9632</v>
      </c>
      <c r="C3" s="104" t="s">
        <v>272</v>
      </c>
      <c r="D3" s="104" t="s">
        <v>269</v>
      </c>
      <c r="E3" s="104">
        <v>796</v>
      </c>
      <c r="F3" s="100" t="s">
        <v>273</v>
      </c>
      <c r="G3" s="105" t="s">
        <v>4</v>
      </c>
      <c r="H3" s="105">
        <v>12</v>
      </c>
      <c r="I3" s="105">
        <v>75</v>
      </c>
      <c r="J3" s="105">
        <v>72</v>
      </c>
      <c r="K3" s="105">
        <v>66</v>
      </c>
      <c r="L3" s="105">
        <v>70</v>
      </c>
      <c r="M3" s="105">
        <v>73</v>
      </c>
      <c r="N3" s="105">
        <v>65</v>
      </c>
      <c r="O3" s="105">
        <v>58</v>
      </c>
      <c r="P3" s="105">
        <v>62</v>
      </c>
      <c r="Q3" s="105">
        <v>38</v>
      </c>
      <c r="R3" s="105">
        <v>48</v>
      </c>
      <c r="S3" s="105">
        <v>19</v>
      </c>
      <c r="T3" s="105">
        <v>5</v>
      </c>
      <c r="U3" s="105">
        <v>15</v>
      </c>
      <c r="V3" s="95">
        <v>666</v>
      </c>
    </row>
    <row r="4" spans="1:22" s="120" customFormat="1" ht="16.5" thickTop="1" thickBot="1">
      <c r="A4" s="14"/>
      <c r="B4" s="14"/>
      <c r="C4" s="14"/>
      <c r="D4" s="14"/>
      <c r="E4" s="14"/>
      <c r="F4" s="1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9"/>
    </row>
    <row r="5" spans="1:22" s="73" customFormat="1" ht="16.5" thickTop="1" thickBot="1">
      <c r="A5" s="76" t="s">
        <v>0</v>
      </c>
      <c r="B5" s="104">
        <v>9173</v>
      </c>
      <c r="C5" s="104" t="s">
        <v>270</v>
      </c>
      <c r="D5" s="104" t="s">
        <v>269</v>
      </c>
      <c r="E5" s="104">
        <v>9919</v>
      </c>
      <c r="F5" s="100" t="s">
        <v>271</v>
      </c>
      <c r="G5" s="105" t="s">
        <v>4</v>
      </c>
      <c r="H5" s="105">
        <v>12</v>
      </c>
      <c r="I5" s="105">
        <v>47</v>
      </c>
      <c r="J5" s="105">
        <v>31</v>
      </c>
      <c r="K5" s="105">
        <v>49</v>
      </c>
      <c r="L5" s="105">
        <v>42</v>
      </c>
      <c r="M5" s="105">
        <v>40</v>
      </c>
      <c r="N5" s="105">
        <v>33</v>
      </c>
      <c r="O5" s="105">
        <v>19</v>
      </c>
      <c r="P5" s="105">
        <v>15</v>
      </c>
      <c r="Q5" s="105">
        <v>16</v>
      </c>
      <c r="R5" s="105">
        <v>20</v>
      </c>
      <c r="S5" s="105">
        <v>2</v>
      </c>
      <c r="T5" s="105">
        <v>2</v>
      </c>
      <c r="U5" s="105">
        <v>4</v>
      </c>
      <c r="V5" s="95">
        <v>320</v>
      </c>
    </row>
    <row r="6" spans="1:22" s="120" customFormat="1" ht="16.5" thickTop="1" thickBot="1">
      <c r="A6" s="14"/>
      <c r="B6" s="14"/>
      <c r="C6" s="14"/>
      <c r="D6" s="14"/>
      <c r="E6" s="14"/>
      <c r="F6" s="1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9"/>
    </row>
    <row r="7" spans="1:22" ht="16.5" thickTop="1" thickBot="1">
      <c r="A7" s="76" t="s">
        <v>0</v>
      </c>
      <c r="B7" s="104">
        <v>9140</v>
      </c>
      <c r="C7" s="104" t="s">
        <v>268</v>
      </c>
      <c r="D7" s="104" t="s">
        <v>269</v>
      </c>
      <c r="E7" s="104">
        <v>9913</v>
      </c>
      <c r="F7" s="100" t="s">
        <v>268</v>
      </c>
      <c r="G7" s="105">
        <v>7</v>
      </c>
      <c r="H7" s="105">
        <v>12</v>
      </c>
      <c r="I7" s="105">
        <v>0</v>
      </c>
      <c r="J7" s="105">
        <v>0</v>
      </c>
      <c r="K7" s="105">
        <v>0</v>
      </c>
      <c r="L7" s="105">
        <v>0</v>
      </c>
      <c r="M7" s="105">
        <v>0</v>
      </c>
      <c r="N7" s="105">
        <v>0</v>
      </c>
      <c r="O7" s="105">
        <v>0</v>
      </c>
      <c r="P7" s="105">
        <v>12</v>
      </c>
      <c r="Q7" s="105">
        <v>36</v>
      </c>
      <c r="R7" s="105">
        <v>22</v>
      </c>
      <c r="S7" s="105">
        <v>32</v>
      </c>
      <c r="T7" s="105">
        <v>15</v>
      </c>
      <c r="U7" s="105">
        <v>7</v>
      </c>
      <c r="V7" s="95">
        <v>124</v>
      </c>
    </row>
    <row r="8" spans="1:22" ht="15.75" thickTop="1">
      <c r="A8" s="4" t="s">
        <v>1243</v>
      </c>
      <c r="B8" s="4"/>
      <c r="C8" s="4"/>
      <c r="D8" s="4"/>
      <c r="E8" s="4"/>
      <c r="F8" s="4"/>
      <c r="G8" s="16"/>
      <c r="H8" s="16"/>
      <c r="I8" s="16">
        <f t="shared" ref="I8:V8" si="0">SUM(I3:I7)</f>
        <v>122</v>
      </c>
      <c r="J8" s="16">
        <f t="shared" si="0"/>
        <v>103</v>
      </c>
      <c r="K8" s="16">
        <f t="shared" si="0"/>
        <v>115</v>
      </c>
      <c r="L8" s="16">
        <f t="shared" si="0"/>
        <v>112</v>
      </c>
      <c r="M8" s="16">
        <f t="shared" si="0"/>
        <v>113</v>
      </c>
      <c r="N8" s="16">
        <f t="shared" si="0"/>
        <v>98</v>
      </c>
      <c r="O8" s="16">
        <f t="shared" si="0"/>
        <v>77</v>
      </c>
      <c r="P8" s="16">
        <f t="shared" si="0"/>
        <v>89</v>
      </c>
      <c r="Q8" s="16">
        <f t="shared" si="0"/>
        <v>90</v>
      </c>
      <c r="R8" s="16">
        <f t="shared" si="0"/>
        <v>90</v>
      </c>
      <c r="S8" s="16">
        <f t="shared" si="0"/>
        <v>53</v>
      </c>
      <c r="T8" s="16">
        <f t="shared" si="0"/>
        <v>22</v>
      </c>
      <c r="U8" s="16">
        <f t="shared" si="0"/>
        <v>26</v>
      </c>
      <c r="V8" s="16">
        <f t="shared" si="0"/>
        <v>1110</v>
      </c>
    </row>
    <row r="9" spans="1:22">
      <c r="A9" s="14"/>
      <c r="B9" s="14"/>
      <c r="C9" s="14"/>
      <c r="D9" s="14"/>
      <c r="E9" s="14"/>
      <c r="F9" s="14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9"/>
    </row>
    <row r="10" spans="1:22">
      <c r="A10" s="46" t="s">
        <v>1249</v>
      </c>
      <c r="B10" s="46"/>
      <c r="C10" s="46"/>
      <c r="D10" s="46">
        <v>3</v>
      </c>
      <c r="E10" s="14"/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9"/>
    </row>
    <row r="11" spans="1:22">
      <c r="A11" s="47" t="s">
        <v>1250</v>
      </c>
      <c r="B11" s="47"/>
      <c r="C11" s="47"/>
      <c r="D11" s="47">
        <v>3</v>
      </c>
      <c r="E11" s="14"/>
      <c r="F11" s="14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9"/>
    </row>
    <row r="12" spans="1:22">
      <c r="A12" s="4" t="s">
        <v>1251</v>
      </c>
      <c r="B12" s="4"/>
      <c r="C12" s="4"/>
      <c r="D12" s="4">
        <v>1110</v>
      </c>
      <c r="E12" s="14"/>
      <c r="F12" s="14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9"/>
    </row>
    <row r="13" spans="1:22" s="120" customFormat="1" ht="15.75" thickBot="1">
      <c r="A13" s="6"/>
      <c r="B13" s="6"/>
      <c r="C13" s="6"/>
      <c r="D13" s="6"/>
      <c r="E13" s="14"/>
      <c r="F13" s="1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9"/>
    </row>
    <row r="14" spans="1:22" ht="15.75" thickTop="1">
      <c r="A14" s="24" t="s">
        <v>0</v>
      </c>
      <c r="B14" s="25">
        <v>2125</v>
      </c>
      <c r="C14" s="25" t="s">
        <v>103</v>
      </c>
      <c r="D14" s="25" t="s">
        <v>7</v>
      </c>
      <c r="E14" s="25">
        <v>2601</v>
      </c>
      <c r="F14" s="25" t="s">
        <v>104</v>
      </c>
      <c r="G14" s="33">
        <v>8</v>
      </c>
      <c r="H14" s="34">
        <v>9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22</v>
      </c>
      <c r="R14" s="26">
        <v>14</v>
      </c>
      <c r="S14" s="26">
        <v>0</v>
      </c>
      <c r="T14" s="26">
        <v>0</v>
      </c>
      <c r="U14" s="26">
        <v>0</v>
      </c>
      <c r="V14" s="89">
        <v>36</v>
      </c>
    </row>
    <row r="15" spans="1:22">
      <c r="A15" s="27" t="s">
        <v>0</v>
      </c>
      <c r="B15" s="28">
        <v>2125</v>
      </c>
      <c r="C15" s="28" t="s">
        <v>103</v>
      </c>
      <c r="D15" s="28" t="s">
        <v>7</v>
      </c>
      <c r="E15" s="28">
        <v>2602</v>
      </c>
      <c r="F15" s="28" t="s">
        <v>105</v>
      </c>
      <c r="G15" s="35">
        <v>4</v>
      </c>
      <c r="H15" s="36">
        <v>7</v>
      </c>
      <c r="I15" s="29">
        <v>0</v>
      </c>
      <c r="J15" s="29">
        <v>0</v>
      </c>
      <c r="K15" s="29">
        <v>0</v>
      </c>
      <c r="L15" s="29">
        <v>0</v>
      </c>
      <c r="M15" s="29">
        <v>19</v>
      </c>
      <c r="N15" s="29">
        <v>22</v>
      </c>
      <c r="O15" s="29">
        <v>24</v>
      </c>
      <c r="P15" s="29">
        <v>27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90">
        <v>92</v>
      </c>
    </row>
    <row r="16" spans="1:22" ht="15.75" thickBot="1">
      <c r="A16" s="39" t="s">
        <v>0</v>
      </c>
      <c r="B16" s="40">
        <v>2125</v>
      </c>
      <c r="C16" s="40" t="s">
        <v>103</v>
      </c>
      <c r="D16" s="40" t="s">
        <v>7</v>
      </c>
      <c r="E16" s="40">
        <v>2611</v>
      </c>
      <c r="F16" s="40" t="s">
        <v>106</v>
      </c>
      <c r="G16" s="41" t="s">
        <v>4</v>
      </c>
      <c r="H16" s="42">
        <v>3</v>
      </c>
      <c r="I16" s="43">
        <v>16</v>
      </c>
      <c r="J16" s="43">
        <v>34</v>
      </c>
      <c r="K16" s="43">
        <v>24</v>
      </c>
      <c r="L16" s="43">
        <v>36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94">
        <v>110</v>
      </c>
    </row>
    <row r="17" spans="1:23" ht="16.5" thickTop="1" thickBot="1">
      <c r="A17" s="432" t="s">
        <v>103</v>
      </c>
      <c r="B17" s="433"/>
      <c r="C17" s="433"/>
      <c r="D17" s="433"/>
      <c r="E17" s="433"/>
      <c r="F17" s="433"/>
      <c r="G17" s="105"/>
      <c r="H17" s="106"/>
      <c r="I17" s="105">
        <f t="shared" ref="I17:V17" si="1">SUM(I14:I16)</f>
        <v>16</v>
      </c>
      <c r="J17" s="105">
        <f t="shared" si="1"/>
        <v>34</v>
      </c>
      <c r="K17" s="105">
        <f t="shared" si="1"/>
        <v>24</v>
      </c>
      <c r="L17" s="105">
        <f t="shared" si="1"/>
        <v>36</v>
      </c>
      <c r="M17" s="105">
        <f t="shared" si="1"/>
        <v>19</v>
      </c>
      <c r="N17" s="105">
        <f t="shared" si="1"/>
        <v>22</v>
      </c>
      <c r="O17" s="105">
        <f t="shared" si="1"/>
        <v>24</v>
      </c>
      <c r="P17" s="105">
        <f t="shared" si="1"/>
        <v>27</v>
      </c>
      <c r="Q17" s="105">
        <f t="shared" si="1"/>
        <v>22</v>
      </c>
      <c r="R17" s="105">
        <f t="shared" si="1"/>
        <v>14</v>
      </c>
      <c r="S17" s="105">
        <f t="shared" si="1"/>
        <v>0</v>
      </c>
      <c r="T17" s="105">
        <f t="shared" si="1"/>
        <v>0</v>
      </c>
      <c r="U17" s="105">
        <f t="shared" si="1"/>
        <v>0</v>
      </c>
      <c r="V17" s="95">
        <f t="shared" si="1"/>
        <v>238</v>
      </c>
    </row>
    <row r="18" spans="1:23" ht="16.5" thickTop="1" thickBot="1">
      <c r="A18" s="1"/>
      <c r="B18" s="1"/>
      <c r="C18" s="1"/>
      <c r="D18" s="1"/>
      <c r="E18" s="1"/>
      <c r="F18" s="1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23"/>
    </row>
    <row r="19" spans="1:23" ht="15.75" thickTop="1">
      <c r="A19" s="24" t="s">
        <v>0</v>
      </c>
      <c r="B19" s="25">
        <v>2285</v>
      </c>
      <c r="C19" s="25" t="s">
        <v>131</v>
      </c>
      <c r="D19" s="25" t="s">
        <v>7</v>
      </c>
      <c r="E19" s="25">
        <v>4545</v>
      </c>
      <c r="F19" s="25" t="s">
        <v>134</v>
      </c>
      <c r="G19" s="33">
        <v>9</v>
      </c>
      <c r="H19" s="34">
        <v>12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13</v>
      </c>
      <c r="S19" s="26">
        <v>14</v>
      </c>
      <c r="T19" s="26">
        <v>6</v>
      </c>
      <c r="U19" s="26">
        <v>5</v>
      </c>
      <c r="V19" s="89">
        <v>38</v>
      </c>
    </row>
    <row r="20" spans="1:23">
      <c r="A20" s="27" t="s">
        <v>0</v>
      </c>
      <c r="B20" s="28">
        <v>2285</v>
      </c>
      <c r="C20" s="28" t="s">
        <v>131</v>
      </c>
      <c r="D20" s="28" t="s">
        <v>7</v>
      </c>
      <c r="E20" s="28">
        <v>4541</v>
      </c>
      <c r="F20" s="28" t="s">
        <v>133</v>
      </c>
      <c r="G20" s="35">
        <v>6</v>
      </c>
      <c r="H20" s="36">
        <v>8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18</v>
      </c>
      <c r="P20" s="29">
        <v>29</v>
      </c>
      <c r="Q20" s="29">
        <v>16</v>
      </c>
      <c r="R20" s="29">
        <v>0</v>
      </c>
      <c r="S20" s="29">
        <v>0</v>
      </c>
      <c r="T20" s="29">
        <v>0</v>
      </c>
      <c r="U20" s="29">
        <v>0</v>
      </c>
      <c r="V20" s="90">
        <v>63</v>
      </c>
    </row>
    <row r="21" spans="1:23" ht="15.75" thickBot="1">
      <c r="A21" s="39" t="s">
        <v>0</v>
      </c>
      <c r="B21" s="40">
        <v>2285</v>
      </c>
      <c r="C21" s="40" t="s">
        <v>131</v>
      </c>
      <c r="D21" s="40" t="s">
        <v>7</v>
      </c>
      <c r="E21" s="40">
        <v>4513</v>
      </c>
      <c r="F21" s="40" t="s">
        <v>132</v>
      </c>
      <c r="G21" s="37" t="s">
        <v>4</v>
      </c>
      <c r="H21" s="38">
        <v>5</v>
      </c>
      <c r="I21" s="43">
        <v>31</v>
      </c>
      <c r="J21" s="43">
        <v>27</v>
      </c>
      <c r="K21" s="43">
        <v>27</v>
      </c>
      <c r="L21" s="43">
        <v>30</v>
      </c>
      <c r="M21" s="43">
        <v>27</v>
      </c>
      <c r="N21" s="43">
        <v>25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94">
        <v>167</v>
      </c>
    </row>
    <row r="22" spans="1:23" s="73" customFormat="1" ht="16.5" thickTop="1" thickBot="1">
      <c r="A22" s="76"/>
      <c r="B22" s="104"/>
      <c r="C22" s="104"/>
      <c r="D22" s="104"/>
      <c r="E22" s="104"/>
      <c r="F22" s="100" t="s">
        <v>131</v>
      </c>
      <c r="G22" s="105"/>
      <c r="H22" s="105"/>
      <c r="I22" s="107">
        <f t="shared" ref="I22:V22" si="2">SUM(I19:I21)</f>
        <v>31</v>
      </c>
      <c r="J22" s="105">
        <f t="shared" si="2"/>
        <v>27</v>
      </c>
      <c r="K22" s="105">
        <f t="shared" si="2"/>
        <v>27</v>
      </c>
      <c r="L22" s="105">
        <f t="shared" si="2"/>
        <v>30</v>
      </c>
      <c r="M22" s="105">
        <f t="shared" si="2"/>
        <v>27</v>
      </c>
      <c r="N22" s="105">
        <f t="shared" si="2"/>
        <v>25</v>
      </c>
      <c r="O22" s="105">
        <f t="shared" si="2"/>
        <v>18</v>
      </c>
      <c r="P22" s="105">
        <f t="shared" si="2"/>
        <v>29</v>
      </c>
      <c r="Q22" s="105">
        <f t="shared" si="2"/>
        <v>16</v>
      </c>
      <c r="R22" s="105">
        <f t="shared" si="2"/>
        <v>13</v>
      </c>
      <c r="S22" s="105">
        <f t="shared" si="2"/>
        <v>14</v>
      </c>
      <c r="T22" s="105">
        <f t="shared" si="2"/>
        <v>6</v>
      </c>
      <c r="U22" s="105">
        <f t="shared" si="2"/>
        <v>5</v>
      </c>
      <c r="V22" s="95">
        <f t="shared" si="2"/>
        <v>268</v>
      </c>
    </row>
    <row r="23" spans="1:23" s="73" customFormat="1" ht="15.75" thickTop="1">
      <c r="A23" s="6"/>
      <c r="B23" s="6"/>
      <c r="C23" s="6"/>
      <c r="D23" s="6"/>
      <c r="E23" s="6"/>
      <c r="F23" s="75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32"/>
    </row>
    <row r="24" spans="1:23" s="73" customFormat="1">
      <c r="A24" s="6"/>
      <c r="B24" s="6"/>
      <c r="C24" s="6"/>
      <c r="D24" s="6"/>
      <c r="E24" s="6"/>
      <c r="F24" s="75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32"/>
    </row>
    <row r="25" spans="1:23" s="73" customFormat="1">
      <c r="A25" s="6"/>
      <c r="B25" s="6"/>
      <c r="C25" s="6"/>
      <c r="D25" s="6"/>
      <c r="E25" s="6"/>
      <c r="F25" s="75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32"/>
    </row>
    <row r="26" spans="1:23" s="73" customFormat="1">
      <c r="A26" s="6"/>
      <c r="B26" s="6"/>
      <c r="C26" s="6"/>
      <c r="D26" s="6"/>
      <c r="E26" s="6"/>
      <c r="F26" s="75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32"/>
    </row>
    <row r="27" spans="1:23" s="73" customFormat="1">
      <c r="A27" s="6"/>
      <c r="B27" s="6"/>
      <c r="C27" s="6"/>
      <c r="D27" s="6"/>
      <c r="E27" s="6"/>
      <c r="F27" s="75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32"/>
    </row>
    <row r="28" spans="1:23" s="73" customFormat="1">
      <c r="A28" s="6"/>
      <c r="B28" s="6"/>
      <c r="C28" s="6"/>
      <c r="D28" s="6"/>
      <c r="E28" s="6"/>
      <c r="F28" s="75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32"/>
    </row>
    <row r="29" spans="1:23" s="73" customFormat="1">
      <c r="A29" s="6"/>
      <c r="B29" s="6"/>
      <c r="C29" s="6"/>
      <c r="D29" s="6"/>
      <c r="E29" s="6"/>
      <c r="F29" s="75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32"/>
    </row>
    <row r="30" spans="1:23" s="73" customFormat="1">
      <c r="A30" s="6"/>
      <c r="B30" s="6"/>
      <c r="C30" s="6"/>
      <c r="D30" s="6"/>
      <c r="E30" s="6"/>
      <c r="F30" s="75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32"/>
    </row>
    <row r="31" spans="1:23" s="73" customFormat="1">
      <c r="A31" s="6"/>
      <c r="B31" s="6"/>
      <c r="C31" s="6"/>
      <c r="D31" s="6"/>
      <c r="E31" s="6"/>
      <c r="F31" s="75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32"/>
    </row>
    <row r="32" spans="1:23" s="73" customFormat="1">
      <c r="A32" s="6"/>
      <c r="B32" s="6"/>
      <c r="C32" s="6"/>
      <c r="D32" s="6"/>
      <c r="E32" s="6"/>
      <c r="F32" s="75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32"/>
    </row>
    <row r="33" spans="1:23" s="73" customFormat="1" ht="15.75" thickBot="1">
      <c r="A33" s="6"/>
      <c r="B33" s="6"/>
      <c r="C33" s="6"/>
      <c r="D33" s="6"/>
      <c r="E33" s="6"/>
      <c r="F33" s="75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32"/>
    </row>
    <row r="34" spans="1:23" s="1" customFormat="1" ht="12.75" thickTop="1" thickBot="1">
      <c r="A34" s="49" t="s">
        <v>3</v>
      </c>
      <c r="B34" s="50" t="s">
        <v>1218</v>
      </c>
      <c r="C34" s="51" t="s">
        <v>1219</v>
      </c>
      <c r="D34" s="51" t="s">
        <v>1220</v>
      </c>
      <c r="E34" s="50" t="s">
        <v>1221</v>
      </c>
      <c r="F34" s="52" t="s">
        <v>1222</v>
      </c>
      <c r="G34" s="53" t="s">
        <v>1223</v>
      </c>
      <c r="H34" s="53" t="s">
        <v>1224</v>
      </c>
      <c r="I34" s="54" t="s">
        <v>4</v>
      </c>
      <c r="J34" s="50" t="str">
        <f>TEXT(0,1)</f>
        <v>1</v>
      </c>
      <c r="K34" s="50" t="str">
        <f>TEXT(0,2)</f>
        <v>2</v>
      </c>
      <c r="L34" s="50" t="str">
        <f>TEXT(0,3)</f>
        <v>3</v>
      </c>
      <c r="M34" s="50" t="str">
        <f>TEXT(0,4)</f>
        <v>4</v>
      </c>
      <c r="N34" s="50" t="str">
        <f>TEXT(0,5)</f>
        <v>5</v>
      </c>
      <c r="O34" s="50" t="str">
        <f>TEXT(0,6)</f>
        <v>6</v>
      </c>
      <c r="P34" s="50" t="str">
        <f>TEXT(0,7)</f>
        <v>7</v>
      </c>
      <c r="Q34" s="50" t="str">
        <f>TEXT(0,8)</f>
        <v>8</v>
      </c>
      <c r="R34" s="50" t="str">
        <f>TEXT(0,9)</f>
        <v>9</v>
      </c>
      <c r="S34" s="50" t="str">
        <f>TEXT(0,10)</f>
        <v>10</v>
      </c>
      <c r="T34" s="50" t="str">
        <f>TEXT(0,11)</f>
        <v>11</v>
      </c>
      <c r="U34" s="55" t="str">
        <f>TEXT(0,12)</f>
        <v>12</v>
      </c>
      <c r="V34" s="56" t="s">
        <v>5</v>
      </c>
    </row>
    <row r="35" spans="1:23" ht="15.75" thickTop="1">
      <c r="A35" s="24" t="s">
        <v>0</v>
      </c>
      <c r="B35" s="25">
        <v>2245</v>
      </c>
      <c r="C35" s="25" t="s">
        <v>119</v>
      </c>
      <c r="D35" s="25" t="s">
        <v>7</v>
      </c>
      <c r="E35" s="25">
        <v>3224</v>
      </c>
      <c r="F35" s="25" t="s">
        <v>127</v>
      </c>
      <c r="G35" s="33" t="s">
        <v>4</v>
      </c>
      <c r="H35" s="34">
        <v>6</v>
      </c>
      <c r="I35" s="26">
        <v>22</v>
      </c>
      <c r="J35" s="26">
        <v>42</v>
      </c>
      <c r="K35" s="26">
        <v>23</v>
      </c>
      <c r="L35" s="26">
        <v>38</v>
      </c>
      <c r="M35" s="26">
        <v>21</v>
      </c>
      <c r="N35" s="26">
        <v>30</v>
      </c>
      <c r="O35" s="26">
        <v>20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89">
        <v>196</v>
      </c>
    </row>
    <row r="36" spans="1:23">
      <c r="A36" s="27" t="s">
        <v>0</v>
      </c>
      <c r="B36" s="28">
        <v>2245</v>
      </c>
      <c r="C36" s="28" t="s">
        <v>119</v>
      </c>
      <c r="D36" s="28" t="s">
        <v>7</v>
      </c>
      <c r="E36" s="28">
        <v>3201</v>
      </c>
      <c r="F36" s="28" t="s">
        <v>122</v>
      </c>
      <c r="G36" s="35" t="s">
        <v>4</v>
      </c>
      <c r="H36" s="36">
        <v>6</v>
      </c>
      <c r="I36" s="29">
        <v>35</v>
      </c>
      <c r="J36" s="29">
        <v>21</v>
      </c>
      <c r="K36" s="29">
        <v>25</v>
      </c>
      <c r="L36" s="29">
        <v>24</v>
      </c>
      <c r="M36" s="29">
        <v>20</v>
      </c>
      <c r="N36" s="29">
        <v>13</v>
      </c>
      <c r="O36" s="29">
        <v>19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90">
        <v>157</v>
      </c>
    </row>
    <row r="37" spans="1:23">
      <c r="A37" s="27" t="s">
        <v>0</v>
      </c>
      <c r="B37" s="28">
        <v>2245</v>
      </c>
      <c r="C37" s="28" t="s">
        <v>119</v>
      </c>
      <c r="D37" s="28" t="s">
        <v>7</v>
      </c>
      <c r="E37" s="28">
        <v>2150</v>
      </c>
      <c r="F37" s="28" t="s">
        <v>121</v>
      </c>
      <c r="G37" s="35" t="s">
        <v>4</v>
      </c>
      <c r="H37" s="36">
        <v>6</v>
      </c>
      <c r="I37" s="29">
        <v>24</v>
      </c>
      <c r="J37" s="29">
        <v>23</v>
      </c>
      <c r="K37" s="29">
        <v>20</v>
      </c>
      <c r="L37" s="29">
        <v>16</v>
      </c>
      <c r="M37" s="29">
        <v>23</v>
      </c>
      <c r="N37" s="29">
        <v>12</v>
      </c>
      <c r="O37" s="29">
        <v>19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90">
        <v>137</v>
      </c>
    </row>
    <row r="38" spans="1:23">
      <c r="A38" s="27" t="s">
        <v>0</v>
      </c>
      <c r="B38" s="28">
        <v>2245</v>
      </c>
      <c r="C38" s="28" t="s">
        <v>119</v>
      </c>
      <c r="D38" s="28" t="s">
        <v>7</v>
      </c>
      <c r="E38" s="28">
        <v>3234</v>
      </c>
      <c r="F38" s="28" t="s">
        <v>130</v>
      </c>
      <c r="G38" s="35" t="s">
        <v>4</v>
      </c>
      <c r="H38" s="36">
        <v>8</v>
      </c>
      <c r="I38" s="29">
        <v>69</v>
      </c>
      <c r="J38" s="29">
        <v>32</v>
      </c>
      <c r="K38" s="29">
        <v>16</v>
      </c>
      <c r="L38" s="29">
        <v>24</v>
      </c>
      <c r="M38" s="29">
        <v>18</v>
      </c>
      <c r="N38" s="29">
        <v>20</v>
      </c>
      <c r="O38" s="29">
        <v>13</v>
      </c>
      <c r="P38" s="29">
        <v>25</v>
      </c>
      <c r="Q38" s="29">
        <v>17</v>
      </c>
      <c r="R38" s="29">
        <v>0</v>
      </c>
      <c r="S38" s="29">
        <v>0</v>
      </c>
      <c r="T38" s="29">
        <v>0</v>
      </c>
      <c r="U38" s="29">
        <v>0</v>
      </c>
      <c r="V38" s="90">
        <v>234</v>
      </c>
    </row>
    <row r="39" spans="1:23">
      <c r="A39" s="27" t="s">
        <v>0</v>
      </c>
      <c r="B39" s="28">
        <v>2245</v>
      </c>
      <c r="C39" s="28" t="s">
        <v>119</v>
      </c>
      <c r="D39" s="28" t="s">
        <v>7</v>
      </c>
      <c r="E39" s="28">
        <v>3211</v>
      </c>
      <c r="F39" s="28" t="s">
        <v>124</v>
      </c>
      <c r="G39" s="35" t="s">
        <v>4</v>
      </c>
      <c r="H39" s="36">
        <v>6</v>
      </c>
      <c r="I39" s="29">
        <v>39</v>
      </c>
      <c r="J39" s="29">
        <v>41</v>
      </c>
      <c r="K39" s="29">
        <v>38</v>
      </c>
      <c r="L39" s="29">
        <v>44</v>
      </c>
      <c r="M39" s="29">
        <v>39</v>
      </c>
      <c r="N39" s="29">
        <v>34</v>
      </c>
      <c r="O39" s="29">
        <v>31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90">
        <v>266</v>
      </c>
    </row>
    <row r="40" spans="1:23">
      <c r="A40" s="27" t="s">
        <v>0</v>
      </c>
      <c r="B40" s="28">
        <v>2245</v>
      </c>
      <c r="C40" s="28" t="s">
        <v>119</v>
      </c>
      <c r="D40" s="28" t="s">
        <v>7</v>
      </c>
      <c r="E40" s="28">
        <v>1766</v>
      </c>
      <c r="F40" s="28" t="s">
        <v>120</v>
      </c>
      <c r="G40" s="35">
        <v>1</v>
      </c>
      <c r="H40" s="36">
        <v>8</v>
      </c>
      <c r="I40" s="29">
        <v>0</v>
      </c>
      <c r="J40" s="29">
        <v>22</v>
      </c>
      <c r="K40" s="29">
        <v>32</v>
      </c>
      <c r="L40" s="29">
        <v>37</v>
      </c>
      <c r="M40" s="29">
        <v>22</v>
      </c>
      <c r="N40" s="29">
        <v>20</v>
      </c>
      <c r="O40" s="29">
        <v>20</v>
      </c>
      <c r="P40" s="29">
        <v>10</v>
      </c>
      <c r="Q40" s="29">
        <v>20</v>
      </c>
      <c r="R40" s="29">
        <v>0</v>
      </c>
      <c r="S40" s="29">
        <v>0</v>
      </c>
      <c r="T40" s="29">
        <v>0</v>
      </c>
      <c r="U40" s="29">
        <v>0</v>
      </c>
      <c r="V40" s="90">
        <v>183</v>
      </c>
    </row>
    <row r="41" spans="1:23">
      <c r="A41" s="27" t="s">
        <v>0</v>
      </c>
      <c r="B41" s="28">
        <v>2245</v>
      </c>
      <c r="C41" s="28" t="s">
        <v>119</v>
      </c>
      <c r="D41" s="28" t="s">
        <v>7</v>
      </c>
      <c r="E41" s="28">
        <v>3204</v>
      </c>
      <c r="F41" s="28" t="s">
        <v>123</v>
      </c>
      <c r="G41" s="35">
        <v>7</v>
      </c>
      <c r="H41" s="36">
        <v>9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33</v>
      </c>
      <c r="Q41" s="29">
        <v>42</v>
      </c>
      <c r="R41" s="29">
        <v>40</v>
      </c>
      <c r="S41" s="29">
        <v>0</v>
      </c>
      <c r="T41" s="29">
        <v>0</v>
      </c>
      <c r="U41" s="29">
        <v>0</v>
      </c>
      <c r="V41" s="90">
        <v>115</v>
      </c>
    </row>
    <row r="42" spans="1:23">
      <c r="A42" s="27" t="s">
        <v>0</v>
      </c>
      <c r="B42" s="28">
        <v>2245</v>
      </c>
      <c r="C42" s="28" t="s">
        <v>119</v>
      </c>
      <c r="D42" s="28" t="s">
        <v>7</v>
      </c>
      <c r="E42" s="28">
        <v>3232</v>
      </c>
      <c r="F42" s="28" t="s">
        <v>129</v>
      </c>
      <c r="G42" s="35" t="s">
        <v>4</v>
      </c>
      <c r="H42" s="36">
        <v>6</v>
      </c>
      <c r="I42" s="29">
        <v>30</v>
      </c>
      <c r="J42" s="29">
        <v>29</v>
      </c>
      <c r="K42" s="29">
        <v>24</v>
      </c>
      <c r="L42" s="29">
        <v>27</v>
      </c>
      <c r="M42" s="29">
        <v>14</v>
      </c>
      <c r="N42" s="29">
        <v>19</v>
      </c>
      <c r="O42" s="29">
        <v>14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90">
        <v>157</v>
      </c>
    </row>
    <row r="43" spans="1:23">
      <c r="A43" s="27" t="s">
        <v>0</v>
      </c>
      <c r="B43" s="28">
        <v>2245</v>
      </c>
      <c r="C43" s="28" t="s">
        <v>119</v>
      </c>
      <c r="D43" s="28" t="s">
        <v>7</v>
      </c>
      <c r="E43" s="28">
        <v>3213</v>
      </c>
      <c r="F43" s="28" t="s">
        <v>126</v>
      </c>
      <c r="G43" s="35">
        <v>7</v>
      </c>
      <c r="H43" s="36">
        <v>9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38</v>
      </c>
      <c r="Q43" s="29">
        <v>48</v>
      </c>
      <c r="R43" s="29">
        <v>18</v>
      </c>
      <c r="S43" s="29">
        <v>0</v>
      </c>
      <c r="T43" s="29">
        <v>0</v>
      </c>
      <c r="U43" s="29">
        <v>0</v>
      </c>
      <c r="V43" s="90">
        <v>104</v>
      </c>
    </row>
    <row r="44" spans="1:23">
      <c r="A44" s="27" t="s">
        <v>0</v>
      </c>
      <c r="B44" s="28">
        <v>2245</v>
      </c>
      <c r="C44" s="28" t="s">
        <v>119</v>
      </c>
      <c r="D44" s="28" t="s">
        <v>7</v>
      </c>
      <c r="E44" s="28">
        <v>3231</v>
      </c>
      <c r="F44" s="28" t="s">
        <v>128</v>
      </c>
      <c r="G44" s="35">
        <v>9</v>
      </c>
      <c r="H44" s="36">
        <v>12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40</v>
      </c>
      <c r="S44" s="29">
        <v>44</v>
      </c>
      <c r="T44" s="29">
        <v>74</v>
      </c>
      <c r="U44" s="29">
        <v>40</v>
      </c>
      <c r="V44" s="90">
        <v>198</v>
      </c>
    </row>
    <row r="45" spans="1:23" ht="15.75" thickBot="1">
      <c r="A45" s="39" t="s">
        <v>0</v>
      </c>
      <c r="B45" s="40">
        <v>2245</v>
      </c>
      <c r="C45" s="40" t="s">
        <v>119</v>
      </c>
      <c r="D45" s="40" t="s">
        <v>7</v>
      </c>
      <c r="E45" s="40">
        <v>3212</v>
      </c>
      <c r="F45" s="40" t="s">
        <v>125</v>
      </c>
      <c r="G45" s="41">
        <v>10</v>
      </c>
      <c r="H45" s="42">
        <v>12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24</v>
      </c>
      <c r="T45" s="43">
        <v>18</v>
      </c>
      <c r="U45" s="43">
        <v>10</v>
      </c>
      <c r="V45" s="94">
        <v>52</v>
      </c>
    </row>
    <row r="46" spans="1:23" s="73" customFormat="1" ht="16.5" thickTop="1" thickBot="1">
      <c r="A46" s="76"/>
      <c r="B46" s="104"/>
      <c r="C46" s="104"/>
      <c r="D46" s="104"/>
      <c r="E46" s="104"/>
      <c r="F46" s="100" t="s">
        <v>119</v>
      </c>
      <c r="G46" s="105"/>
      <c r="H46" s="105"/>
      <c r="I46" s="107">
        <f t="shared" ref="I46:V46" si="3">SUM(I35:I45)</f>
        <v>219</v>
      </c>
      <c r="J46" s="105">
        <f t="shared" si="3"/>
        <v>210</v>
      </c>
      <c r="K46" s="105">
        <f t="shared" si="3"/>
        <v>178</v>
      </c>
      <c r="L46" s="105">
        <f t="shared" si="3"/>
        <v>210</v>
      </c>
      <c r="M46" s="105">
        <f t="shared" si="3"/>
        <v>157</v>
      </c>
      <c r="N46" s="105">
        <f t="shared" si="3"/>
        <v>148</v>
      </c>
      <c r="O46" s="105">
        <f t="shared" si="3"/>
        <v>136</v>
      </c>
      <c r="P46" s="105">
        <f t="shared" si="3"/>
        <v>106</v>
      </c>
      <c r="Q46" s="105">
        <f t="shared" si="3"/>
        <v>127</v>
      </c>
      <c r="R46" s="105">
        <f t="shared" si="3"/>
        <v>98</v>
      </c>
      <c r="S46" s="105">
        <f t="shared" si="3"/>
        <v>68</v>
      </c>
      <c r="T46" s="105">
        <f t="shared" si="3"/>
        <v>92</v>
      </c>
      <c r="U46" s="105">
        <f t="shared" si="3"/>
        <v>50</v>
      </c>
      <c r="V46" s="95">
        <f t="shared" si="3"/>
        <v>1799</v>
      </c>
    </row>
    <row r="47" spans="1:23" ht="16.5" thickTop="1" thickBot="1">
      <c r="A47" s="1"/>
      <c r="B47" s="1"/>
      <c r="C47" s="1"/>
      <c r="D47" s="1"/>
      <c r="E47" s="1"/>
      <c r="F47" s="1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23"/>
    </row>
    <row r="48" spans="1:23" ht="15.75" thickTop="1">
      <c r="A48" s="24" t="s">
        <v>0</v>
      </c>
      <c r="B48" s="25">
        <v>4010</v>
      </c>
      <c r="C48" s="25" t="s">
        <v>208</v>
      </c>
      <c r="D48" s="25" t="s">
        <v>7</v>
      </c>
      <c r="E48" s="25">
        <v>8901</v>
      </c>
      <c r="F48" s="25" t="s">
        <v>222</v>
      </c>
      <c r="G48" s="33">
        <v>10</v>
      </c>
      <c r="H48" s="34">
        <v>12</v>
      </c>
      <c r="I48" s="33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50</v>
      </c>
      <c r="T48" s="26">
        <v>54</v>
      </c>
      <c r="U48" s="26">
        <v>36</v>
      </c>
      <c r="V48" s="89">
        <v>140</v>
      </c>
    </row>
    <row r="49" spans="1:22">
      <c r="A49" s="27" t="s">
        <v>0</v>
      </c>
      <c r="B49" s="28">
        <v>4010</v>
      </c>
      <c r="C49" s="28" t="s">
        <v>208</v>
      </c>
      <c r="D49" s="28" t="s">
        <v>7</v>
      </c>
      <c r="E49" s="28">
        <v>8907</v>
      </c>
      <c r="F49" s="28" t="s">
        <v>225</v>
      </c>
      <c r="G49" s="35">
        <v>10</v>
      </c>
      <c r="H49" s="36">
        <v>12</v>
      </c>
      <c r="I49" s="35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20</v>
      </c>
      <c r="T49" s="29">
        <v>40</v>
      </c>
      <c r="U49" s="29">
        <v>17</v>
      </c>
      <c r="V49" s="90">
        <v>77</v>
      </c>
    </row>
    <row r="50" spans="1:22">
      <c r="A50" s="27" t="s">
        <v>0</v>
      </c>
      <c r="B50" s="28">
        <v>4010</v>
      </c>
      <c r="C50" s="28" t="s">
        <v>208</v>
      </c>
      <c r="D50" s="28" t="s">
        <v>7</v>
      </c>
      <c r="E50" s="28">
        <v>8524</v>
      </c>
      <c r="F50" s="28" t="s">
        <v>215</v>
      </c>
      <c r="G50" s="35" t="s">
        <v>4</v>
      </c>
      <c r="H50" s="36">
        <v>6</v>
      </c>
      <c r="I50" s="35">
        <v>52</v>
      </c>
      <c r="J50" s="29">
        <v>49</v>
      </c>
      <c r="K50" s="29">
        <v>47</v>
      </c>
      <c r="L50" s="29">
        <v>47</v>
      </c>
      <c r="M50" s="29">
        <v>39</v>
      </c>
      <c r="N50" s="29">
        <v>48</v>
      </c>
      <c r="O50" s="29">
        <v>36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90">
        <v>318</v>
      </c>
    </row>
    <row r="51" spans="1:22">
      <c r="A51" s="27" t="s">
        <v>0</v>
      </c>
      <c r="B51" s="28">
        <v>4010</v>
      </c>
      <c r="C51" s="28" t="s">
        <v>208</v>
      </c>
      <c r="D51" s="28" t="s">
        <v>7</v>
      </c>
      <c r="E51" s="28">
        <v>8504</v>
      </c>
      <c r="F51" s="28" t="s">
        <v>211</v>
      </c>
      <c r="G51" s="35" t="s">
        <v>4</v>
      </c>
      <c r="H51" s="36">
        <v>6</v>
      </c>
      <c r="I51" s="35">
        <v>59</v>
      </c>
      <c r="J51" s="29">
        <v>72</v>
      </c>
      <c r="K51" s="29">
        <v>65</v>
      </c>
      <c r="L51" s="29">
        <v>60</v>
      </c>
      <c r="M51" s="29">
        <v>56</v>
      </c>
      <c r="N51" s="29">
        <v>52</v>
      </c>
      <c r="O51" s="29">
        <v>46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29">
        <v>0</v>
      </c>
      <c r="V51" s="90">
        <v>410</v>
      </c>
    </row>
    <row r="52" spans="1:22">
      <c r="A52" s="27" t="s">
        <v>0</v>
      </c>
      <c r="B52" s="28">
        <v>4010</v>
      </c>
      <c r="C52" s="28" t="s">
        <v>208</v>
      </c>
      <c r="D52" s="28" t="s">
        <v>7</v>
      </c>
      <c r="E52" s="28">
        <v>8728</v>
      </c>
      <c r="F52" s="28" t="s">
        <v>221</v>
      </c>
      <c r="G52" s="35">
        <v>7</v>
      </c>
      <c r="H52" s="36">
        <v>9</v>
      </c>
      <c r="I52" s="35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108</v>
      </c>
      <c r="Q52" s="29">
        <v>130</v>
      </c>
      <c r="R52" s="29">
        <v>90</v>
      </c>
      <c r="S52" s="29">
        <v>0</v>
      </c>
      <c r="T52" s="29">
        <v>0</v>
      </c>
      <c r="U52" s="29">
        <v>0</v>
      </c>
      <c r="V52" s="90">
        <v>328</v>
      </c>
    </row>
    <row r="53" spans="1:22">
      <c r="A53" s="27" t="s">
        <v>0</v>
      </c>
      <c r="B53" s="28">
        <v>4010</v>
      </c>
      <c r="C53" s="28" t="s">
        <v>208</v>
      </c>
      <c r="D53" s="28" t="s">
        <v>7</v>
      </c>
      <c r="E53" s="28">
        <v>5270</v>
      </c>
      <c r="F53" s="28" t="s">
        <v>210</v>
      </c>
      <c r="G53" s="35" t="s">
        <v>4</v>
      </c>
      <c r="H53" s="36">
        <v>7</v>
      </c>
      <c r="I53" s="35">
        <v>34</v>
      </c>
      <c r="J53" s="29">
        <v>36</v>
      </c>
      <c r="K53" s="29">
        <v>59</v>
      </c>
      <c r="L53" s="29">
        <v>38</v>
      </c>
      <c r="M53" s="29">
        <v>41</v>
      </c>
      <c r="N53" s="29">
        <v>33</v>
      </c>
      <c r="O53" s="29">
        <v>31</v>
      </c>
      <c r="P53" s="29">
        <v>16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90">
        <v>288</v>
      </c>
    </row>
    <row r="54" spans="1:22">
      <c r="A54" s="27" t="s">
        <v>0</v>
      </c>
      <c r="B54" s="28">
        <v>4010</v>
      </c>
      <c r="C54" s="28" t="s">
        <v>208</v>
      </c>
      <c r="D54" s="28" t="s">
        <v>7</v>
      </c>
      <c r="E54" s="28">
        <v>8513</v>
      </c>
      <c r="F54" s="28" t="s">
        <v>212</v>
      </c>
      <c r="G54" s="35" t="s">
        <v>4</v>
      </c>
      <c r="H54" s="36">
        <v>6</v>
      </c>
      <c r="I54" s="35">
        <v>43</v>
      </c>
      <c r="J54" s="29">
        <v>42</v>
      </c>
      <c r="K54" s="29">
        <v>49</v>
      </c>
      <c r="L54" s="29">
        <v>53</v>
      </c>
      <c r="M54" s="29">
        <v>42</v>
      </c>
      <c r="N54" s="29">
        <v>44</v>
      </c>
      <c r="O54" s="29">
        <v>25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90">
        <v>298</v>
      </c>
    </row>
    <row r="55" spans="1:22">
      <c r="A55" s="27" t="s">
        <v>0</v>
      </c>
      <c r="B55" s="28">
        <v>4010</v>
      </c>
      <c r="C55" s="28" t="s">
        <v>208</v>
      </c>
      <c r="D55" s="28" t="s">
        <v>7</v>
      </c>
      <c r="E55" s="28">
        <v>8902</v>
      </c>
      <c r="F55" s="28" t="s">
        <v>223</v>
      </c>
      <c r="G55" s="35">
        <v>10</v>
      </c>
      <c r="H55" s="36">
        <v>12</v>
      </c>
      <c r="I55" s="35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46</v>
      </c>
      <c r="T55" s="29">
        <v>40</v>
      </c>
      <c r="U55" s="29">
        <v>39</v>
      </c>
      <c r="V55" s="90">
        <v>125</v>
      </c>
    </row>
    <row r="56" spans="1:22">
      <c r="A56" s="27" t="s">
        <v>0</v>
      </c>
      <c r="B56" s="28">
        <v>4010</v>
      </c>
      <c r="C56" s="28" t="s">
        <v>208</v>
      </c>
      <c r="D56" s="28" t="s">
        <v>7</v>
      </c>
      <c r="E56" s="28">
        <v>8517</v>
      </c>
      <c r="F56" s="28" t="s">
        <v>213</v>
      </c>
      <c r="G56" s="35" t="s">
        <v>4</v>
      </c>
      <c r="H56" s="36">
        <v>6</v>
      </c>
      <c r="I56" s="35">
        <v>16</v>
      </c>
      <c r="J56" s="29">
        <v>24</v>
      </c>
      <c r="K56" s="29">
        <v>18</v>
      </c>
      <c r="L56" s="29">
        <v>24</v>
      </c>
      <c r="M56" s="29">
        <v>17</v>
      </c>
      <c r="N56" s="29">
        <v>7</v>
      </c>
      <c r="O56" s="29">
        <v>12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  <c r="V56" s="90">
        <v>118</v>
      </c>
    </row>
    <row r="57" spans="1:22">
      <c r="A57" s="27" t="s">
        <v>0</v>
      </c>
      <c r="B57" s="28">
        <v>4010</v>
      </c>
      <c r="C57" s="28" t="s">
        <v>208</v>
      </c>
      <c r="D57" s="28" t="s">
        <v>7</v>
      </c>
      <c r="E57" s="28">
        <v>8521</v>
      </c>
      <c r="F57" s="28" t="s">
        <v>214</v>
      </c>
      <c r="G57" s="35" t="s">
        <v>4</v>
      </c>
      <c r="H57" s="36">
        <v>6</v>
      </c>
      <c r="I57" s="35">
        <v>53</v>
      </c>
      <c r="J57" s="29">
        <v>69</v>
      </c>
      <c r="K57" s="29">
        <v>58</v>
      </c>
      <c r="L57" s="29">
        <v>68</v>
      </c>
      <c r="M57" s="29">
        <v>45</v>
      </c>
      <c r="N57" s="29">
        <v>39</v>
      </c>
      <c r="O57" s="29">
        <v>45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29">
        <v>0</v>
      </c>
      <c r="V57" s="90">
        <v>377</v>
      </c>
    </row>
    <row r="58" spans="1:22">
      <c r="A58" s="27" t="s">
        <v>0</v>
      </c>
      <c r="B58" s="28">
        <v>4010</v>
      </c>
      <c r="C58" s="28" t="s">
        <v>208</v>
      </c>
      <c r="D58" s="28" t="s">
        <v>7</v>
      </c>
      <c r="E58" s="28">
        <v>346</v>
      </c>
      <c r="F58" s="28" t="s">
        <v>209</v>
      </c>
      <c r="G58" s="35">
        <v>8</v>
      </c>
      <c r="H58" s="36">
        <v>11</v>
      </c>
      <c r="I58" s="35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16</v>
      </c>
      <c r="R58" s="29">
        <v>21</v>
      </c>
      <c r="S58" s="29">
        <v>6</v>
      </c>
      <c r="T58" s="29">
        <v>8</v>
      </c>
      <c r="U58" s="29">
        <v>0</v>
      </c>
      <c r="V58" s="90">
        <v>51</v>
      </c>
    </row>
    <row r="59" spans="1:22">
      <c r="A59" s="27" t="s">
        <v>0</v>
      </c>
      <c r="B59" s="28">
        <v>4010</v>
      </c>
      <c r="C59" s="28" t="s">
        <v>208</v>
      </c>
      <c r="D59" s="28" t="s">
        <v>7</v>
      </c>
      <c r="E59" s="28">
        <v>8904</v>
      </c>
      <c r="F59" s="28" t="s">
        <v>224</v>
      </c>
      <c r="G59" s="35">
        <v>10</v>
      </c>
      <c r="H59" s="36">
        <v>12</v>
      </c>
      <c r="I59" s="35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58</v>
      </c>
      <c r="T59" s="29">
        <v>67</v>
      </c>
      <c r="U59" s="29">
        <v>41</v>
      </c>
      <c r="V59" s="90">
        <v>166</v>
      </c>
    </row>
    <row r="60" spans="1:22">
      <c r="A60" s="27" t="s">
        <v>0</v>
      </c>
      <c r="B60" s="28">
        <v>4010</v>
      </c>
      <c r="C60" s="28" t="s">
        <v>208</v>
      </c>
      <c r="D60" s="28" t="s">
        <v>7</v>
      </c>
      <c r="E60" s="28">
        <v>8716</v>
      </c>
      <c r="F60" s="28" t="s">
        <v>218</v>
      </c>
      <c r="G60" s="35">
        <v>7</v>
      </c>
      <c r="H60" s="36">
        <v>9</v>
      </c>
      <c r="I60" s="35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81</v>
      </c>
      <c r="Q60" s="29">
        <v>77</v>
      </c>
      <c r="R60" s="29">
        <v>82</v>
      </c>
      <c r="S60" s="29">
        <v>0</v>
      </c>
      <c r="T60" s="29">
        <v>0</v>
      </c>
      <c r="U60" s="29">
        <v>0</v>
      </c>
      <c r="V60" s="90">
        <v>240</v>
      </c>
    </row>
    <row r="61" spans="1:22">
      <c r="A61" s="27" t="s">
        <v>0</v>
      </c>
      <c r="B61" s="28">
        <v>4010</v>
      </c>
      <c r="C61" s="28" t="s">
        <v>208</v>
      </c>
      <c r="D61" s="28" t="s">
        <v>7</v>
      </c>
      <c r="E61" s="28">
        <v>8717</v>
      </c>
      <c r="F61" s="28" t="s">
        <v>219</v>
      </c>
      <c r="G61" s="35">
        <v>7</v>
      </c>
      <c r="H61" s="36">
        <v>9</v>
      </c>
      <c r="I61" s="35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55</v>
      </c>
      <c r="Q61" s="29">
        <v>33</v>
      </c>
      <c r="R61" s="29">
        <v>28</v>
      </c>
      <c r="S61" s="29">
        <v>0</v>
      </c>
      <c r="T61" s="29">
        <v>0</v>
      </c>
      <c r="U61" s="29">
        <v>0</v>
      </c>
      <c r="V61" s="90">
        <v>116</v>
      </c>
    </row>
    <row r="62" spans="1:22">
      <c r="A62" s="27" t="s">
        <v>0</v>
      </c>
      <c r="B62" s="28">
        <v>4010</v>
      </c>
      <c r="C62" s="28" t="s">
        <v>208</v>
      </c>
      <c r="D62" s="28" t="s">
        <v>7</v>
      </c>
      <c r="E62" s="28">
        <v>8722</v>
      </c>
      <c r="F62" s="28" t="s">
        <v>220</v>
      </c>
      <c r="G62" s="35" t="s">
        <v>4</v>
      </c>
      <c r="H62" s="36">
        <v>9</v>
      </c>
      <c r="I62" s="35">
        <v>66</v>
      </c>
      <c r="J62" s="29">
        <v>53</v>
      </c>
      <c r="K62" s="29">
        <v>60</v>
      </c>
      <c r="L62" s="29">
        <v>49</v>
      </c>
      <c r="M62" s="29">
        <v>51</v>
      </c>
      <c r="N62" s="29">
        <v>28</v>
      </c>
      <c r="O62" s="29">
        <v>31</v>
      </c>
      <c r="P62" s="29">
        <v>47</v>
      </c>
      <c r="Q62" s="29">
        <v>54</v>
      </c>
      <c r="R62" s="29">
        <v>48</v>
      </c>
      <c r="S62" s="29">
        <v>0</v>
      </c>
      <c r="T62" s="29">
        <v>0</v>
      </c>
      <c r="U62" s="29">
        <v>0</v>
      </c>
      <c r="V62" s="90">
        <v>487</v>
      </c>
    </row>
    <row r="63" spans="1:22">
      <c r="A63" s="27" t="s">
        <v>0</v>
      </c>
      <c r="B63" s="28">
        <v>4010</v>
      </c>
      <c r="C63" s="28" t="s">
        <v>208</v>
      </c>
      <c r="D63" s="28" t="s">
        <v>7</v>
      </c>
      <c r="E63" s="28">
        <v>8537</v>
      </c>
      <c r="F63" s="28" t="s">
        <v>216</v>
      </c>
      <c r="G63" s="35" t="s">
        <v>4</v>
      </c>
      <c r="H63" s="36">
        <v>6</v>
      </c>
      <c r="I63" s="35">
        <v>35</v>
      </c>
      <c r="J63" s="29">
        <v>44</v>
      </c>
      <c r="K63" s="29">
        <v>47</v>
      </c>
      <c r="L63" s="29">
        <v>39</v>
      </c>
      <c r="M63" s="29">
        <v>39</v>
      </c>
      <c r="N63" s="29">
        <v>35</v>
      </c>
      <c r="O63" s="29">
        <v>35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  <c r="V63" s="90">
        <v>274</v>
      </c>
    </row>
    <row r="64" spans="1:22" ht="15.75" thickBot="1">
      <c r="A64" s="39" t="s">
        <v>0</v>
      </c>
      <c r="B64" s="40">
        <v>4010</v>
      </c>
      <c r="C64" s="40" t="s">
        <v>208</v>
      </c>
      <c r="D64" s="40" t="s">
        <v>7</v>
      </c>
      <c r="E64" s="40">
        <v>8542</v>
      </c>
      <c r="F64" s="40" t="s">
        <v>217</v>
      </c>
      <c r="G64" s="41" t="s">
        <v>4</v>
      </c>
      <c r="H64" s="42">
        <v>6</v>
      </c>
      <c r="I64" s="41">
        <v>55</v>
      </c>
      <c r="J64" s="43">
        <v>59</v>
      </c>
      <c r="K64" s="43">
        <v>50</v>
      </c>
      <c r="L64" s="43">
        <v>52</v>
      </c>
      <c r="M64" s="43">
        <v>39</v>
      </c>
      <c r="N64" s="43">
        <v>36</v>
      </c>
      <c r="O64" s="43">
        <v>30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94">
        <v>321</v>
      </c>
    </row>
    <row r="65" spans="1:22" ht="16.5" thickTop="1" thickBot="1">
      <c r="A65" s="76"/>
      <c r="B65" s="104"/>
      <c r="C65" s="104"/>
      <c r="D65" s="104"/>
      <c r="E65" s="104"/>
      <c r="F65" s="100" t="s">
        <v>208</v>
      </c>
      <c r="G65" s="105"/>
      <c r="H65" s="105"/>
      <c r="I65" s="107">
        <f t="shared" ref="I65:V65" si="4">SUM(I48:I64)</f>
        <v>413</v>
      </c>
      <c r="J65" s="105">
        <f t="shared" si="4"/>
        <v>448</v>
      </c>
      <c r="K65" s="105">
        <f t="shared" si="4"/>
        <v>453</v>
      </c>
      <c r="L65" s="105">
        <f t="shared" si="4"/>
        <v>430</v>
      </c>
      <c r="M65" s="105">
        <f t="shared" si="4"/>
        <v>369</v>
      </c>
      <c r="N65" s="105">
        <f t="shared" si="4"/>
        <v>322</v>
      </c>
      <c r="O65" s="105">
        <f t="shared" si="4"/>
        <v>291</v>
      </c>
      <c r="P65" s="105">
        <f t="shared" si="4"/>
        <v>307</v>
      </c>
      <c r="Q65" s="105">
        <f t="shared" si="4"/>
        <v>310</v>
      </c>
      <c r="R65" s="105">
        <f t="shared" si="4"/>
        <v>269</v>
      </c>
      <c r="S65" s="105">
        <f t="shared" si="4"/>
        <v>180</v>
      </c>
      <c r="T65" s="105">
        <f t="shared" si="4"/>
        <v>209</v>
      </c>
      <c r="U65" s="105">
        <f t="shared" si="4"/>
        <v>133</v>
      </c>
      <c r="V65" s="95">
        <f t="shared" si="4"/>
        <v>4134</v>
      </c>
    </row>
    <row r="66" spans="1:22" ht="15.75" thickTop="1">
      <c r="A66" s="6"/>
      <c r="B66" s="6"/>
      <c r="C66" s="6"/>
      <c r="D66" s="6"/>
      <c r="E66" s="6"/>
      <c r="F66" s="75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ht="15.75" thickBot="1">
      <c r="A67" s="6"/>
      <c r="B67" s="6"/>
      <c r="C67" s="6"/>
      <c r="D67" s="6"/>
      <c r="E67" s="6"/>
      <c r="F67" s="75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s="1" customFormat="1" ht="12.75" thickTop="1" thickBot="1">
      <c r="A68" s="49" t="s">
        <v>3</v>
      </c>
      <c r="B68" s="50" t="s">
        <v>1218</v>
      </c>
      <c r="C68" s="51" t="s">
        <v>1219</v>
      </c>
      <c r="D68" s="51" t="s">
        <v>1220</v>
      </c>
      <c r="E68" s="50" t="s">
        <v>1221</v>
      </c>
      <c r="F68" s="52" t="s">
        <v>1222</v>
      </c>
      <c r="G68" s="53" t="s">
        <v>1223</v>
      </c>
      <c r="H68" s="53" t="s">
        <v>1224</v>
      </c>
      <c r="I68" s="54" t="s">
        <v>4</v>
      </c>
      <c r="J68" s="50" t="str">
        <f>TEXT(0,1)</f>
        <v>1</v>
      </c>
      <c r="K68" s="50" t="str">
        <f>TEXT(0,2)</f>
        <v>2</v>
      </c>
      <c r="L68" s="50" t="str">
        <f>TEXT(0,3)</f>
        <v>3</v>
      </c>
      <c r="M68" s="50" t="str">
        <f>TEXT(0,4)</f>
        <v>4</v>
      </c>
      <c r="N68" s="50" t="str">
        <f>TEXT(0,5)</f>
        <v>5</v>
      </c>
      <c r="O68" s="50" t="str">
        <f>TEXT(0,6)</f>
        <v>6</v>
      </c>
      <c r="P68" s="50" t="str">
        <f>TEXT(0,7)</f>
        <v>7</v>
      </c>
      <c r="Q68" s="50" t="str">
        <f>TEXT(0,8)</f>
        <v>8</v>
      </c>
      <c r="R68" s="50" t="str">
        <f>TEXT(0,9)</f>
        <v>9</v>
      </c>
      <c r="S68" s="50" t="str">
        <f>TEXT(0,10)</f>
        <v>10</v>
      </c>
      <c r="T68" s="50" t="str">
        <f>TEXT(0,11)</f>
        <v>11</v>
      </c>
      <c r="U68" s="55" t="str">
        <f>TEXT(0,12)</f>
        <v>12</v>
      </c>
      <c r="V68" s="56" t="s">
        <v>5</v>
      </c>
    </row>
    <row r="69" spans="1:22" ht="15.75" thickTop="1">
      <c r="A69" s="24" t="s">
        <v>0</v>
      </c>
      <c r="B69" s="25">
        <v>3030</v>
      </c>
      <c r="C69" s="25" t="s">
        <v>158</v>
      </c>
      <c r="D69" s="25" t="s">
        <v>7</v>
      </c>
      <c r="E69" s="25">
        <v>9202</v>
      </c>
      <c r="F69" s="25" t="s">
        <v>163</v>
      </c>
      <c r="G69" s="33" t="s">
        <v>4</v>
      </c>
      <c r="H69" s="34">
        <v>6</v>
      </c>
      <c r="I69" s="26">
        <v>76</v>
      </c>
      <c r="J69" s="26">
        <v>66</v>
      </c>
      <c r="K69" s="26">
        <v>66</v>
      </c>
      <c r="L69" s="26">
        <v>65</v>
      </c>
      <c r="M69" s="26">
        <v>57</v>
      </c>
      <c r="N69" s="26">
        <v>61</v>
      </c>
      <c r="O69" s="26">
        <v>62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89">
        <v>453</v>
      </c>
    </row>
    <row r="70" spans="1:22">
      <c r="A70" s="27" t="s">
        <v>0</v>
      </c>
      <c r="B70" s="28">
        <v>3030</v>
      </c>
      <c r="C70" s="28" t="s">
        <v>158</v>
      </c>
      <c r="D70" s="28" t="s">
        <v>7</v>
      </c>
      <c r="E70" s="28">
        <v>9645</v>
      </c>
      <c r="F70" s="28" t="s">
        <v>177</v>
      </c>
      <c r="G70" s="35">
        <v>6</v>
      </c>
      <c r="H70" s="36">
        <v>9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53</v>
      </c>
      <c r="P70" s="29">
        <v>143</v>
      </c>
      <c r="Q70" s="29">
        <v>107</v>
      </c>
      <c r="R70" s="29">
        <v>125</v>
      </c>
      <c r="S70" s="29">
        <v>0</v>
      </c>
      <c r="T70" s="29">
        <v>0</v>
      </c>
      <c r="U70" s="29">
        <v>0</v>
      </c>
      <c r="V70" s="90">
        <v>428</v>
      </c>
    </row>
    <row r="71" spans="1:22">
      <c r="A71" s="27" t="s">
        <v>0</v>
      </c>
      <c r="B71" s="28">
        <v>3030</v>
      </c>
      <c r="C71" s="28" t="s">
        <v>158</v>
      </c>
      <c r="D71" s="28" t="s">
        <v>7</v>
      </c>
      <c r="E71" s="28">
        <v>9623</v>
      </c>
      <c r="F71" s="28" t="s">
        <v>172</v>
      </c>
      <c r="G71" s="35">
        <v>6</v>
      </c>
      <c r="H71" s="36">
        <v>9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53</v>
      </c>
      <c r="P71" s="29">
        <v>43</v>
      </c>
      <c r="Q71" s="29">
        <v>38</v>
      </c>
      <c r="R71" s="29">
        <v>38</v>
      </c>
      <c r="S71" s="29">
        <v>0</v>
      </c>
      <c r="T71" s="29">
        <v>0</v>
      </c>
      <c r="U71" s="29">
        <v>0</v>
      </c>
      <c r="V71" s="90">
        <v>172</v>
      </c>
    </row>
    <row r="72" spans="1:22">
      <c r="A72" s="27" t="s">
        <v>0</v>
      </c>
      <c r="B72" s="28">
        <v>3030</v>
      </c>
      <c r="C72" s="28" t="s">
        <v>158</v>
      </c>
      <c r="D72" s="28" t="s">
        <v>7</v>
      </c>
      <c r="E72" s="28">
        <v>9621</v>
      </c>
      <c r="F72" s="28" t="s">
        <v>171</v>
      </c>
      <c r="G72" s="35">
        <v>7</v>
      </c>
      <c r="H72" s="36">
        <v>9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237</v>
      </c>
      <c r="Q72" s="29">
        <v>247</v>
      </c>
      <c r="R72" s="29">
        <v>234</v>
      </c>
      <c r="S72" s="29">
        <v>0</v>
      </c>
      <c r="T72" s="29">
        <v>0</v>
      </c>
      <c r="U72" s="29">
        <v>0</v>
      </c>
      <c r="V72" s="90">
        <v>718</v>
      </c>
    </row>
    <row r="73" spans="1:22">
      <c r="A73" s="27" t="s">
        <v>0</v>
      </c>
      <c r="B73" s="28">
        <v>3030</v>
      </c>
      <c r="C73" s="28" t="s">
        <v>158</v>
      </c>
      <c r="D73" s="28" t="s">
        <v>7</v>
      </c>
      <c r="E73" s="28">
        <v>9306</v>
      </c>
      <c r="F73" s="28" t="s">
        <v>168</v>
      </c>
      <c r="G73" s="35" t="s">
        <v>4</v>
      </c>
      <c r="H73" s="36">
        <v>6</v>
      </c>
      <c r="I73" s="29">
        <v>37</v>
      </c>
      <c r="J73" s="29">
        <v>39</v>
      </c>
      <c r="K73" s="29">
        <v>51</v>
      </c>
      <c r="L73" s="29">
        <v>40</v>
      </c>
      <c r="M73" s="29">
        <v>41</v>
      </c>
      <c r="N73" s="29">
        <v>46</v>
      </c>
      <c r="O73" s="29">
        <v>28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90">
        <v>282</v>
      </c>
    </row>
    <row r="74" spans="1:22">
      <c r="A74" s="27" t="s">
        <v>0</v>
      </c>
      <c r="B74" s="28">
        <v>3030</v>
      </c>
      <c r="C74" s="28" t="s">
        <v>158</v>
      </c>
      <c r="D74" s="28" t="s">
        <v>7</v>
      </c>
      <c r="E74" s="28">
        <v>9641</v>
      </c>
      <c r="F74" s="28" t="s">
        <v>176</v>
      </c>
      <c r="G74" s="35">
        <v>5</v>
      </c>
      <c r="H74" s="36">
        <v>9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63</v>
      </c>
      <c r="O74" s="29">
        <v>82</v>
      </c>
      <c r="P74" s="29">
        <v>90</v>
      </c>
      <c r="Q74" s="29">
        <v>85</v>
      </c>
      <c r="R74" s="29">
        <v>84</v>
      </c>
      <c r="S74" s="29">
        <v>0</v>
      </c>
      <c r="T74" s="29">
        <v>0</v>
      </c>
      <c r="U74" s="29">
        <v>0</v>
      </c>
      <c r="V74" s="90">
        <v>404</v>
      </c>
    </row>
    <row r="75" spans="1:22">
      <c r="A75" s="27" t="s">
        <v>0</v>
      </c>
      <c r="B75" s="28">
        <v>3030</v>
      </c>
      <c r="C75" s="28" t="s">
        <v>158</v>
      </c>
      <c r="D75" s="28" t="s">
        <v>7</v>
      </c>
      <c r="E75" s="28">
        <v>9858</v>
      </c>
      <c r="F75" s="28" t="s">
        <v>180</v>
      </c>
      <c r="G75" s="35">
        <v>10</v>
      </c>
      <c r="H75" s="36">
        <v>12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111</v>
      </c>
      <c r="T75" s="29">
        <v>84</v>
      </c>
      <c r="U75" s="29">
        <v>78</v>
      </c>
      <c r="V75" s="90">
        <v>273</v>
      </c>
    </row>
    <row r="76" spans="1:22">
      <c r="A76" s="27" t="s">
        <v>0</v>
      </c>
      <c r="B76" s="28">
        <v>3030</v>
      </c>
      <c r="C76" s="28" t="s">
        <v>158</v>
      </c>
      <c r="D76" s="28" t="s">
        <v>7</v>
      </c>
      <c r="E76" s="28">
        <v>9627</v>
      </c>
      <c r="F76" s="28" t="s">
        <v>173</v>
      </c>
      <c r="G76" s="35">
        <v>5</v>
      </c>
      <c r="H76" s="36">
        <v>9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9">
        <v>40</v>
      </c>
      <c r="O76" s="29">
        <v>44</v>
      </c>
      <c r="P76" s="29">
        <v>64</v>
      </c>
      <c r="Q76" s="29">
        <v>74</v>
      </c>
      <c r="R76" s="29">
        <v>59</v>
      </c>
      <c r="S76" s="29">
        <v>0</v>
      </c>
      <c r="T76" s="29">
        <v>0</v>
      </c>
      <c r="U76" s="29">
        <v>0</v>
      </c>
      <c r="V76" s="90">
        <v>281</v>
      </c>
    </row>
    <row r="77" spans="1:22">
      <c r="A77" s="27" t="s">
        <v>0</v>
      </c>
      <c r="B77" s="28">
        <v>3030</v>
      </c>
      <c r="C77" s="28" t="s">
        <v>158</v>
      </c>
      <c r="D77" s="28" t="s">
        <v>7</v>
      </c>
      <c r="E77" s="28">
        <v>9635</v>
      </c>
      <c r="F77" s="28" t="s">
        <v>175</v>
      </c>
      <c r="G77" s="35">
        <v>7</v>
      </c>
      <c r="H77" s="36">
        <v>9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91</v>
      </c>
      <c r="Q77" s="29">
        <v>63</v>
      </c>
      <c r="R77" s="29">
        <v>67</v>
      </c>
      <c r="S77" s="29">
        <v>0</v>
      </c>
      <c r="T77" s="29">
        <v>0</v>
      </c>
      <c r="U77" s="29">
        <v>0</v>
      </c>
      <c r="V77" s="90">
        <v>221</v>
      </c>
    </row>
    <row r="78" spans="1:22">
      <c r="A78" s="27" t="s">
        <v>0</v>
      </c>
      <c r="B78" s="28">
        <v>3030</v>
      </c>
      <c r="C78" s="28" t="s">
        <v>158</v>
      </c>
      <c r="D78" s="28" t="s">
        <v>7</v>
      </c>
      <c r="E78" s="28">
        <v>535</v>
      </c>
      <c r="F78" s="28" t="s">
        <v>159</v>
      </c>
      <c r="G78" s="35" t="s">
        <v>4</v>
      </c>
      <c r="H78" s="36">
        <v>3</v>
      </c>
      <c r="I78" s="29">
        <v>65</v>
      </c>
      <c r="J78" s="29">
        <v>57</v>
      </c>
      <c r="K78" s="29">
        <v>59</v>
      </c>
      <c r="L78" s="29">
        <v>59</v>
      </c>
      <c r="M78" s="29">
        <v>0</v>
      </c>
      <c r="N78" s="29">
        <v>0</v>
      </c>
      <c r="O78" s="29">
        <v>0</v>
      </c>
      <c r="P78" s="29">
        <v>0</v>
      </c>
      <c r="Q78" s="29">
        <v>0</v>
      </c>
      <c r="R78" s="29">
        <v>0</v>
      </c>
      <c r="S78" s="29">
        <v>0</v>
      </c>
      <c r="T78" s="29">
        <v>0</v>
      </c>
      <c r="U78" s="29">
        <v>0</v>
      </c>
      <c r="V78" s="90">
        <v>240</v>
      </c>
    </row>
    <row r="79" spans="1:22">
      <c r="A79" s="27" t="s">
        <v>0</v>
      </c>
      <c r="B79" s="28">
        <v>3030</v>
      </c>
      <c r="C79" s="28" t="s">
        <v>158</v>
      </c>
      <c r="D79" s="28" t="s">
        <v>7</v>
      </c>
      <c r="E79" s="28">
        <v>9270</v>
      </c>
      <c r="F79" s="28" t="s">
        <v>167</v>
      </c>
      <c r="G79" s="35" t="s">
        <v>4</v>
      </c>
      <c r="H79" s="36">
        <v>4</v>
      </c>
      <c r="I79" s="29">
        <v>38</v>
      </c>
      <c r="J79" s="29">
        <v>38</v>
      </c>
      <c r="K79" s="29">
        <v>49</v>
      </c>
      <c r="L79" s="29">
        <v>42</v>
      </c>
      <c r="M79" s="29">
        <v>33</v>
      </c>
      <c r="N79" s="29">
        <v>0</v>
      </c>
      <c r="O79" s="29">
        <v>0</v>
      </c>
      <c r="P79" s="29">
        <v>0</v>
      </c>
      <c r="Q79" s="29">
        <v>0</v>
      </c>
      <c r="R79" s="29">
        <v>0</v>
      </c>
      <c r="S79" s="29">
        <v>0</v>
      </c>
      <c r="T79" s="29">
        <v>0</v>
      </c>
      <c r="U79" s="29">
        <v>0</v>
      </c>
      <c r="V79" s="90">
        <v>200</v>
      </c>
    </row>
    <row r="80" spans="1:22">
      <c r="A80" s="27" t="s">
        <v>0</v>
      </c>
      <c r="B80" s="28">
        <v>3030</v>
      </c>
      <c r="C80" s="28" t="s">
        <v>158</v>
      </c>
      <c r="D80" s="28" t="s">
        <v>7</v>
      </c>
      <c r="E80" s="28">
        <v>9608</v>
      </c>
      <c r="F80" s="28" t="s">
        <v>170</v>
      </c>
      <c r="G80" s="35" t="s">
        <v>4</v>
      </c>
      <c r="H80" s="36">
        <v>6</v>
      </c>
      <c r="I80" s="29">
        <v>114</v>
      </c>
      <c r="J80" s="29">
        <v>112</v>
      </c>
      <c r="K80" s="29">
        <v>92</v>
      </c>
      <c r="L80" s="29">
        <v>83</v>
      </c>
      <c r="M80" s="29">
        <v>73</v>
      </c>
      <c r="N80" s="29">
        <v>69</v>
      </c>
      <c r="O80" s="29">
        <v>66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  <c r="V80" s="90">
        <v>609</v>
      </c>
    </row>
    <row r="81" spans="1:22">
      <c r="A81" s="27" t="s">
        <v>0</v>
      </c>
      <c r="B81" s="28">
        <v>3030</v>
      </c>
      <c r="C81" s="28" t="s">
        <v>158</v>
      </c>
      <c r="D81" s="28" t="s">
        <v>7</v>
      </c>
      <c r="E81" s="28">
        <v>9865</v>
      </c>
      <c r="F81" s="28" t="s">
        <v>181</v>
      </c>
      <c r="G81" s="35">
        <v>10</v>
      </c>
      <c r="H81" s="36">
        <v>12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9">
        <v>0</v>
      </c>
      <c r="Q81" s="29">
        <v>0</v>
      </c>
      <c r="R81" s="29">
        <v>0</v>
      </c>
      <c r="S81" s="29">
        <v>15</v>
      </c>
      <c r="T81" s="29">
        <v>32</v>
      </c>
      <c r="U81" s="29">
        <v>22</v>
      </c>
      <c r="V81" s="90">
        <v>69</v>
      </c>
    </row>
    <row r="82" spans="1:22">
      <c r="A82" s="27" t="s">
        <v>0</v>
      </c>
      <c r="B82" s="28">
        <v>3030</v>
      </c>
      <c r="C82" s="28" t="s">
        <v>158</v>
      </c>
      <c r="D82" s="28" t="s">
        <v>7</v>
      </c>
      <c r="E82" s="28">
        <v>9223</v>
      </c>
      <c r="F82" s="28" t="s">
        <v>164</v>
      </c>
      <c r="G82" s="35" t="s">
        <v>4</v>
      </c>
      <c r="H82" s="36">
        <v>5</v>
      </c>
      <c r="I82" s="29">
        <v>48</v>
      </c>
      <c r="J82" s="29">
        <v>59</v>
      </c>
      <c r="K82" s="29">
        <v>49</v>
      </c>
      <c r="L82" s="29">
        <v>48</v>
      </c>
      <c r="M82" s="29">
        <v>52</v>
      </c>
      <c r="N82" s="29">
        <v>40</v>
      </c>
      <c r="O82" s="29">
        <v>0</v>
      </c>
      <c r="P82" s="29">
        <v>0</v>
      </c>
      <c r="Q82" s="29">
        <v>0</v>
      </c>
      <c r="R82" s="29">
        <v>0</v>
      </c>
      <c r="S82" s="29">
        <v>0</v>
      </c>
      <c r="T82" s="29">
        <v>0</v>
      </c>
      <c r="U82" s="29">
        <v>0</v>
      </c>
      <c r="V82" s="90">
        <v>296</v>
      </c>
    </row>
    <row r="83" spans="1:22">
      <c r="A83" s="27" t="s">
        <v>0</v>
      </c>
      <c r="B83" s="28">
        <v>3030</v>
      </c>
      <c r="C83" s="28" t="s">
        <v>158</v>
      </c>
      <c r="D83" s="28" t="s">
        <v>7</v>
      </c>
      <c r="E83" s="28">
        <v>9354</v>
      </c>
      <c r="F83" s="28" t="s">
        <v>169</v>
      </c>
      <c r="G83" s="35" t="s">
        <v>4</v>
      </c>
      <c r="H83" s="36">
        <v>4</v>
      </c>
      <c r="I83" s="29">
        <v>113</v>
      </c>
      <c r="J83" s="29">
        <v>99</v>
      </c>
      <c r="K83" s="29">
        <v>96</v>
      </c>
      <c r="L83" s="29">
        <v>102</v>
      </c>
      <c r="M83" s="29">
        <v>97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29">
        <v>0</v>
      </c>
      <c r="V83" s="90">
        <v>507</v>
      </c>
    </row>
    <row r="84" spans="1:22">
      <c r="A84" s="27" t="s">
        <v>0</v>
      </c>
      <c r="B84" s="28">
        <v>3030</v>
      </c>
      <c r="C84" s="28" t="s">
        <v>158</v>
      </c>
      <c r="D84" s="28" t="s">
        <v>7</v>
      </c>
      <c r="E84" s="28">
        <v>9267</v>
      </c>
      <c r="F84" s="28" t="s">
        <v>166</v>
      </c>
      <c r="G84" s="35" t="s">
        <v>4</v>
      </c>
      <c r="H84" s="36">
        <v>6</v>
      </c>
      <c r="I84" s="29">
        <v>55</v>
      </c>
      <c r="J84" s="29">
        <v>63</v>
      </c>
      <c r="K84" s="29">
        <v>86</v>
      </c>
      <c r="L84" s="29">
        <v>69</v>
      </c>
      <c r="M84" s="29">
        <v>59</v>
      </c>
      <c r="N84" s="29">
        <v>51</v>
      </c>
      <c r="O84" s="29">
        <v>14</v>
      </c>
      <c r="P84" s="29">
        <v>0</v>
      </c>
      <c r="Q84" s="29">
        <v>0</v>
      </c>
      <c r="R84" s="29">
        <v>0</v>
      </c>
      <c r="S84" s="29">
        <v>0</v>
      </c>
      <c r="T84" s="29">
        <v>0</v>
      </c>
      <c r="U84" s="29">
        <v>0</v>
      </c>
      <c r="V84" s="90">
        <v>397</v>
      </c>
    </row>
    <row r="85" spans="1:22">
      <c r="A85" s="27" t="s">
        <v>0</v>
      </c>
      <c r="B85" s="28">
        <v>3030</v>
      </c>
      <c r="C85" s="28" t="s">
        <v>158</v>
      </c>
      <c r="D85" s="28" t="s">
        <v>7</v>
      </c>
      <c r="E85" s="28">
        <v>1098</v>
      </c>
      <c r="F85" s="28" t="s">
        <v>160</v>
      </c>
      <c r="G85" s="35">
        <v>4</v>
      </c>
      <c r="H85" s="36">
        <v>9</v>
      </c>
      <c r="I85" s="29">
        <v>0</v>
      </c>
      <c r="J85" s="29">
        <v>0</v>
      </c>
      <c r="K85" s="29">
        <v>0</v>
      </c>
      <c r="L85" s="29">
        <v>0</v>
      </c>
      <c r="M85" s="29">
        <v>44</v>
      </c>
      <c r="N85" s="29">
        <v>45</v>
      </c>
      <c r="O85" s="29">
        <v>40</v>
      </c>
      <c r="P85" s="29">
        <v>29</v>
      </c>
      <c r="Q85" s="29">
        <v>33</v>
      </c>
      <c r="R85" s="29">
        <v>23</v>
      </c>
      <c r="S85" s="29">
        <v>0</v>
      </c>
      <c r="T85" s="29">
        <v>0</v>
      </c>
      <c r="U85" s="29">
        <v>0</v>
      </c>
      <c r="V85" s="90">
        <v>214</v>
      </c>
    </row>
    <row r="86" spans="1:22">
      <c r="A86" s="27" t="s">
        <v>0</v>
      </c>
      <c r="B86" s="28">
        <v>3030</v>
      </c>
      <c r="C86" s="28" t="s">
        <v>158</v>
      </c>
      <c r="D86" s="28" t="s">
        <v>7</v>
      </c>
      <c r="E86" s="28">
        <v>9238</v>
      </c>
      <c r="F86" s="28" t="s">
        <v>165</v>
      </c>
      <c r="G86" s="35" t="s">
        <v>4</v>
      </c>
      <c r="H86" s="36">
        <v>6</v>
      </c>
      <c r="I86" s="29">
        <v>77</v>
      </c>
      <c r="J86" s="29">
        <v>83</v>
      </c>
      <c r="K86" s="29">
        <v>74</v>
      </c>
      <c r="L86" s="29">
        <v>90</v>
      </c>
      <c r="M86" s="29">
        <v>77</v>
      </c>
      <c r="N86" s="29">
        <v>81</v>
      </c>
      <c r="O86" s="29">
        <v>80</v>
      </c>
      <c r="P86" s="29">
        <v>0</v>
      </c>
      <c r="Q86" s="29">
        <v>0</v>
      </c>
      <c r="R86" s="29">
        <v>0</v>
      </c>
      <c r="S86" s="29">
        <v>0</v>
      </c>
      <c r="T86" s="29">
        <v>0</v>
      </c>
      <c r="U86" s="29">
        <v>0</v>
      </c>
      <c r="V86" s="90">
        <v>562</v>
      </c>
    </row>
    <row r="87" spans="1:22">
      <c r="A87" s="27" t="s">
        <v>0</v>
      </c>
      <c r="B87" s="28">
        <v>3030</v>
      </c>
      <c r="C87" s="28" t="s">
        <v>158</v>
      </c>
      <c r="D87" s="28" t="s">
        <v>7</v>
      </c>
      <c r="E87" s="28">
        <v>9816</v>
      </c>
      <c r="F87" s="28" t="s">
        <v>178</v>
      </c>
      <c r="G87" s="35">
        <v>10</v>
      </c>
      <c r="H87" s="36">
        <v>12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  <c r="O87" s="29">
        <v>0</v>
      </c>
      <c r="P87" s="29">
        <v>0</v>
      </c>
      <c r="Q87" s="29">
        <v>0</v>
      </c>
      <c r="R87" s="29">
        <v>0</v>
      </c>
      <c r="S87" s="29">
        <v>183</v>
      </c>
      <c r="T87" s="29">
        <v>161</v>
      </c>
      <c r="U87" s="29">
        <v>147</v>
      </c>
      <c r="V87" s="90">
        <v>491</v>
      </c>
    </row>
    <row r="88" spans="1:22">
      <c r="A88" s="27" t="s">
        <v>0</v>
      </c>
      <c r="B88" s="28">
        <v>3030</v>
      </c>
      <c r="C88" s="28" t="s">
        <v>158</v>
      </c>
      <c r="D88" s="28" t="s">
        <v>7</v>
      </c>
      <c r="E88" s="28">
        <v>9140</v>
      </c>
      <c r="F88" s="28" t="s">
        <v>161</v>
      </c>
      <c r="G88" s="35" t="s">
        <v>4</v>
      </c>
      <c r="H88" s="36">
        <v>5</v>
      </c>
      <c r="I88" s="29">
        <v>65</v>
      </c>
      <c r="J88" s="29">
        <v>86</v>
      </c>
      <c r="K88" s="29">
        <v>85</v>
      </c>
      <c r="L88" s="29">
        <v>84</v>
      </c>
      <c r="M88" s="29">
        <v>82</v>
      </c>
      <c r="N88" s="29">
        <v>55</v>
      </c>
      <c r="O88" s="29">
        <v>0</v>
      </c>
      <c r="P88" s="29">
        <v>0</v>
      </c>
      <c r="Q88" s="29">
        <v>0</v>
      </c>
      <c r="R88" s="29">
        <v>0</v>
      </c>
      <c r="S88" s="29">
        <v>0</v>
      </c>
      <c r="T88" s="29">
        <v>0</v>
      </c>
      <c r="U88" s="29">
        <v>0</v>
      </c>
      <c r="V88" s="90">
        <v>457</v>
      </c>
    </row>
    <row r="89" spans="1:22">
      <c r="A89" s="27" t="s">
        <v>0</v>
      </c>
      <c r="B89" s="28">
        <v>3030</v>
      </c>
      <c r="C89" s="28" t="s">
        <v>158</v>
      </c>
      <c r="D89" s="28" t="s">
        <v>7</v>
      </c>
      <c r="E89" s="28">
        <v>9829</v>
      </c>
      <c r="F89" s="28" t="s">
        <v>179</v>
      </c>
      <c r="G89" s="35">
        <v>10</v>
      </c>
      <c r="H89" s="36">
        <v>12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9">
        <v>0</v>
      </c>
      <c r="P89" s="29">
        <v>0</v>
      </c>
      <c r="Q89" s="29">
        <v>0</v>
      </c>
      <c r="R89" s="29">
        <v>0</v>
      </c>
      <c r="S89" s="29">
        <v>260</v>
      </c>
      <c r="T89" s="29">
        <v>264</v>
      </c>
      <c r="U89" s="29">
        <v>245</v>
      </c>
      <c r="V89" s="90">
        <v>769</v>
      </c>
    </row>
    <row r="90" spans="1:22">
      <c r="A90" s="27" t="s">
        <v>0</v>
      </c>
      <c r="B90" s="28">
        <v>3030</v>
      </c>
      <c r="C90" s="28" t="s">
        <v>158</v>
      </c>
      <c r="D90" s="28" t="s">
        <v>7</v>
      </c>
      <c r="E90" s="28">
        <v>9142</v>
      </c>
      <c r="F90" s="28" t="s">
        <v>162</v>
      </c>
      <c r="G90" s="35" t="s">
        <v>4</v>
      </c>
      <c r="H90" s="36">
        <v>4</v>
      </c>
      <c r="I90" s="29">
        <v>63</v>
      </c>
      <c r="J90" s="29">
        <v>46</v>
      </c>
      <c r="K90" s="29">
        <v>74</v>
      </c>
      <c r="L90" s="29">
        <v>53</v>
      </c>
      <c r="M90" s="29">
        <v>76</v>
      </c>
      <c r="N90" s="29">
        <v>0</v>
      </c>
      <c r="O90" s="29">
        <v>0</v>
      </c>
      <c r="P90" s="29">
        <v>0</v>
      </c>
      <c r="Q90" s="29">
        <v>0</v>
      </c>
      <c r="R90" s="29">
        <v>0</v>
      </c>
      <c r="S90" s="29">
        <v>0</v>
      </c>
      <c r="T90" s="29">
        <v>0</v>
      </c>
      <c r="U90" s="29">
        <v>0</v>
      </c>
      <c r="V90" s="90">
        <v>312</v>
      </c>
    </row>
    <row r="91" spans="1:22" ht="15.75" thickBot="1">
      <c r="A91" s="39" t="s">
        <v>0</v>
      </c>
      <c r="B91" s="40">
        <v>3030</v>
      </c>
      <c r="C91" s="40" t="s">
        <v>158</v>
      </c>
      <c r="D91" s="40" t="s">
        <v>7</v>
      </c>
      <c r="E91" s="40">
        <v>9631</v>
      </c>
      <c r="F91" s="40" t="s">
        <v>174</v>
      </c>
      <c r="G91" s="41">
        <v>5</v>
      </c>
      <c r="H91" s="42">
        <v>9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v>26</v>
      </c>
      <c r="O91" s="43">
        <v>15</v>
      </c>
      <c r="P91" s="43">
        <v>80</v>
      </c>
      <c r="Q91" s="43">
        <v>81</v>
      </c>
      <c r="R91" s="43">
        <v>70</v>
      </c>
      <c r="S91" s="43">
        <v>0</v>
      </c>
      <c r="T91" s="43">
        <v>0</v>
      </c>
      <c r="U91" s="43">
        <v>0</v>
      </c>
      <c r="V91" s="94">
        <v>272</v>
      </c>
    </row>
    <row r="92" spans="1:22" s="73" customFormat="1" ht="16.5" thickTop="1" thickBot="1">
      <c r="A92" s="76"/>
      <c r="B92" s="104"/>
      <c r="C92" s="104"/>
      <c r="D92" s="104"/>
      <c r="E92" s="104"/>
      <c r="F92" s="100" t="s">
        <v>158</v>
      </c>
      <c r="G92" s="105"/>
      <c r="H92" s="106"/>
      <c r="I92" s="105">
        <f t="shared" ref="I92:V92" si="5">SUM(I69:I91)</f>
        <v>751</v>
      </c>
      <c r="J92" s="105">
        <f t="shared" si="5"/>
        <v>748</v>
      </c>
      <c r="K92" s="105">
        <f t="shared" si="5"/>
        <v>781</v>
      </c>
      <c r="L92" s="105">
        <f t="shared" si="5"/>
        <v>735</v>
      </c>
      <c r="M92" s="105">
        <f t="shared" si="5"/>
        <v>691</v>
      </c>
      <c r="N92" s="105">
        <f t="shared" si="5"/>
        <v>577</v>
      </c>
      <c r="O92" s="105">
        <f t="shared" si="5"/>
        <v>537</v>
      </c>
      <c r="P92" s="105">
        <f t="shared" si="5"/>
        <v>777</v>
      </c>
      <c r="Q92" s="105">
        <f t="shared" si="5"/>
        <v>728</v>
      </c>
      <c r="R92" s="105">
        <f t="shared" si="5"/>
        <v>700</v>
      </c>
      <c r="S92" s="105">
        <f t="shared" si="5"/>
        <v>569</v>
      </c>
      <c r="T92" s="105">
        <f t="shared" si="5"/>
        <v>541</v>
      </c>
      <c r="U92" s="105">
        <f t="shared" si="5"/>
        <v>492</v>
      </c>
      <c r="V92" s="95">
        <f t="shared" si="5"/>
        <v>8627</v>
      </c>
    </row>
    <row r="93" spans="1:22" ht="16.5" thickTop="1" thickBot="1">
      <c r="A93" s="1"/>
      <c r="B93" s="1"/>
      <c r="C93" s="1"/>
      <c r="D93" s="1"/>
      <c r="E93" s="1"/>
      <c r="F93" s="1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23"/>
    </row>
    <row r="94" spans="1:22" ht="15.75" thickTop="1">
      <c r="A94" s="24" t="s">
        <v>0</v>
      </c>
      <c r="B94" s="25">
        <v>3065</v>
      </c>
      <c r="C94" s="25" t="s">
        <v>190</v>
      </c>
      <c r="D94" s="25" t="s">
        <v>7</v>
      </c>
      <c r="E94" s="25">
        <v>5236</v>
      </c>
      <c r="F94" s="25" t="s">
        <v>191</v>
      </c>
      <c r="G94" s="33" t="s">
        <v>4</v>
      </c>
      <c r="H94" s="34" t="s">
        <v>4</v>
      </c>
      <c r="I94" s="26">
        <v>20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89">
        <v>20</v>
      </c>
    </row>
    <row r="95" spans="1:22">
      <c r="A95" s="27" t="s">
        <v>0</v>
      </c>
      <c r="B95" s="28">
        <v>3065</v>
      </c>
      <c r="C95" s="28" t="s">
        <v>190</v>
      </c>
      <c r="D95" s="28" t="s">
        <v>7</v>
      </c>
      <c r="E95" s="28">
        <v>5243</v>
      </c>
      <c r="F95" s="28" t="s">
        <v>194</v>
      </c>
      <c r="G95" s="35">
        <v>9</v>
      </c>
      <c r="H95" s="36">
        <v>9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29">
        <v>0</v>
      </c>
      <c r="P95" s="29">
        <v>0</v>
      </c>
      <c r="Q95" s="29">
        <v>0</v>
      </c>
      <c r="R95" s="29">
        <v>27</v>
      </c>
      <c r="S95" s="29">
        <v>0</v>
      </c>
      <c r="T95" s="29">
        <v>0</v>
      </c>
      <c r="U95" s="29">
        <v>0</v>
      </c>
      <c r="V95" s="90">
        <v>27</v>
      </c>
    </row>
    <row r="96" spans="1:22">
      <c r="A96" s="27" t="s">
        <v>0</v>
      </c>
      <c r="B96" s="28">
        <v>3065</v>
      </c>
      <c r="C96" s="28" t="s">
        <v>190</v>
      </c>
      <c r="D96" s="28" t="s">
        <v>7</v>
      </c>
      <c r="E96" s="28">
        <v>5242</v>
      </c>
      <c r="F96" s="28" t="s">
        <v>193</v>
      </c>
      <c r="G96" s="35" t="s">
        <v>4</v>
      </c>
      <c r="H96" s="36">
        <v>3</v>
      </c>
      <c r="I96" s="29">
        <v>41</v>
      </c>
      <c r="J96" s="29">
        <v>53</v>
      </c>
      <c r="K96" s="29">
        <v>40</v>
      </c>
      <c r="L96" s="29">
        <v>32</v>
      </c>
      <c r="M96" s="29">
        <v>0</v>
      </c>
      <c r="N96" s="29">
        <v>0</v>
      </c>
      <c r="O96" s="29">
        <v>0</v>
      </c>
      <c r="P96" s="29">
        <v>0</v>
      </c>
      <c r="Q96" s="29">
        <v>0</v>
      </c>
      <c r="R96" s="29">
        <v>0</v>
      </c>
      <c r="S96" s="29">
        <v>0</v>
      </c>
      <c r="T96" s="29">
        <v>0</v>
      </c>
      <c r="U96" s="29">
        <v>0</v>
      </c>
      <c r="V96" s="90">
        <v>166</v>
      </c>
    </row>
    <row r="97" spans="1:22" ht="15.75" thickBot="1">
      <c r="A97" s="39" t="s">
        <v>0</v>
      </c>
      <c r="B97" s="40">
        <v>3065</v>
      </c>
      <c r="C97" s="40" t="s">
        <v>190</v>
      </c>
      <c r="D97" s="40" t="s">
        <v>7</v>
      </c>
      <c r="E97" s="40">
        <v>5238</v>
      </c>
      <c r="F97" s="40" t="s">
        <v>192</v>
      </c>
      <c r="G97" s="41">
        <v>4</v>
      </c>
      <c r="H97" s="42">
        <v>8</v>
      </c>
      <c r="I97" s="43">
        <v>0</v>
      </c>
      <c r="J97" s="43">
        <v>0</v>
      </c>
      <c r="K97" s="43">
        <v>0</v>
      </c>
      <c r="L97" s="43">
        <v>0</v>
      </c>
      <c r="M97" s="43">
        <v>31</v>
      </c>
      <c r="N97" s="43">
        <v>26</v>
      </c>
      <c r="O97" s="43">
        <v>30</v>
      </c>
      <c r="P97" s="43">
        <v>27</v>
      </c>
      <c r="Q97" s="43">
        <v>27</v>
      </c>
      <c r="R97" s="43">
        <v>0</v>
      </c>
      <c r="S97" s="43">
        <v>0</v>
      </c>
      <c r="T97" s="43">
        <v>0</v>
      </c>
      <c r="U97" s="43">
        <v>0</v>
      </c>
      <c r="V97" s="94">
        <v>141</v>
      </c>
    </row>
    <row r="98" spans="1:22" ht="16.5" thickTop="1" thickBot="1">
      <c r="A98" s="76"/>
      <c r="B98" s="104"/>
      <c r="C98" s="104"/>
      <c r="D98" s="104"/>
      <c r="E98" s="104"/>
      <c r="F98" s="100" t="s">
        <v>190</v>
      </c>
      <c r="G98" s="105"/>
      <c r="H98" s="106"/>
      <c r="I98" s="105">
        <f t="shared" ref="I98:V98" si="6">SUM(I94:I97)</f>
        <v>61</v>
      </c>
      <c r="J98" s="105">
        <f t="shared" si="6"/>
        <v>53</v>
      </c>
      <c r="K98" s="105">
        <f t="shared" si="6"/>
        <v>40</v>
      </c>
      <c r="L98" s="105">
        <f t="shared" si="6"/>
        <v>32</v>
      </c>
      <c r="M98" s="105">
        <f t="shared" si="6"/>
        <v>31</v>
      </c>
      <c r="N98" s="105">
        <f t="shared" si="6"/>
        <v>26</v>
      </c>
      <c r="O98" s="105">
        <f t="shared" si="6"/>
        <v>30</v>
      </c>
      <c r="P98" s="105">
        <f t="shared" si="6"/>
        <v>27</v>
      </c>
      <c r="Q98" s="105">
        <f t="shared" si="6"/>
        <v>27</v>
      </c>
      <c r="R98" s="105">
        <f t="shared" si="6"/>
        <v>27</v>
      </c>
      <c r="S98" s="105">
        <f t="shared" si="6"/>
        <v>0</v>
      </c>
      <c r="T98" s="105">
        <f t="shared" si="6"/>
        <v>0</v>
      </c>
      <c r="U98" s="105">
        <f t="shared" si="6"/>
        <v>0</v>
      </c>
      <c r="V98" s="95">
        <f t="shared" si="6"/>
        <v>354</v>
      </c>
    </row>
    <row r="99" spans="1:22" ht="15.75" thickTop="1">
      <c r="A99" s="6"/>
      <c r="B99" s="6"/>
      <c r="C99" s="6"/>
      <c r="D99" s="6"/>
      <c r="E99" s="6"/>
      <c r="F99" s="75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</row>
    <row r="100" spans="1:22">
      <c r="A100" s="6"/>
      <c r="B100" s="6"/>
      <c r="C100" s="6"/>
      <c r="D100" s="6"/>
      <c r="E100" s="6"/>
      <c r="F100" s="75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</row>
    <row r="101" spans="1:22" ht="15.75" thickBot="1">
      <c r="A101" s="6"/>
      <c r="B101" s="6"/>
      <c r="C101" s="6"/>
      <c r="D101" s="6"/>
      <c r="E101" s="6"/>
      <c r="F101" s="75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</row>
    <row r="102" spans="1:22" s="1" customFormat="1" ht="12.75" thickTop="1" thickBot="1">
      <c r="A102" s="49" t="s">
        <v>3</v>
      </c>
      <c r="B102" s="50" t="s">
        <v>1218</v>
      </c>
      <c r="C102" s="51" t="s">
        <v>1219</v>
      </c>
      <c r="D102" s="51" t="s">
        <v>1220</v>
      </c>
      <c r="E102" s="50" t="s">
        <v>1221</v>
      </c>
      <c r="F102" s="52" t="s">
        <v>1222</v>
      </c>
      <c r="G102" s="53" t="s">
        <v>1223</v>
      </c>
      <c r="H102" s="53" t="s">
        <v>1224</v>
      </c>
      <c r="I102" s="54" t="s">
        <v>4</v>
      </c>
      <c r="J102" s="50" t="str">
        <f>TEXT(0,1)</f>
        <v>1</v>
      </c>
      <c r="K102" s="50" t="str">
        <f>TEXT(0,2)</f>
        <v>2</v>
      </c>
      <c r="L102" s="50" t="str">
        <f>TEXT(0,3)</f>
        <v>3</v>
      </c>
      <c r="M102" s="50" t="str">
        <f>TEXT(0,4)</f>
        <v>4</v>
      </c>
      <c r="N102" s="50" t="str">
        <f>TEXT(0,5)</f>
        <v>5</v>
      </c>
      <c r="O102" s="50" t="str">
        <f>TEXT(0,6)</f>
        <v>6</v>
      </c>
      <c r="P102" s="50" t="str">
        <f>TEXT(0,7)</f>
        <v>7</v>
      </c>
      <c r="Q102" s="50" t="str">
        <f>TEXT(0,8)</f>
        <v>8</v>
      </c>
      <c r="R102" s="50" t="str">
        <f>TEXT(0,9)</f>
        <v>9</v>
      </c>
      <c r="S102" s="50" t="str">
        <f>TEXT(0,10)</f>
        <v>10</v>
      </c>
      <c r="T102" s="50" t="str">
        <f>TEXT(0,11)</f>
        <v>11</v>
      </c>
      <c r="U102" s="55" t="str">
        <f>TEXT(0,12)</f>
        <v>12</v>
      </c>
      <c r="V102" s="56" t="s">
        <v>5</v>
      </c>
    </row>
    <row r="103" spans="1:22" ht="15.75" thickTop="1">
      <c r="A103" s="24" t="s">
        <v>0</v>
      </c>
      <c r="B103" s="25">
        <v>53</v>
      </c>
      <c r="C103" s="25" t="s">
        <v>26</v>
      </c>
      <c r="D103" s="25" t="s">
        <v>7</v>
      </c>
      <c r="E103" s="25">
        <v>5117</v>
      </c>
      <c r="F103" s="25" t="s">
        <v>34</v>
      </c>
      <c r="G103" s="33">
        <v>5</v>
      </c>
      <c r="H103" s="34">
        <v>8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14</v>
      </c>
      <c r="O103" s="26">
        <v>10</v>
      </c>
      <c r="P103" s="26">
        <v>11</v>
      </c>
      <c r="Q103" s="26">
        <v>15</v>
      </c>
      <c r="R103" s="26">
        <v>0</v>
      </c>
      <c r="S103" s="26">
        <v>0</v>
      </c>
      <c r="T103" s="26">
        <v>0</v>
      </c>
      <c r="U103" s="26">
        <v>0</v>
      </c>
      <c r="V103" s="89">
        <v>50</v>
      </c>
    </row>
    <row r="104" spans="1:22">
      <c r="A104" s="27" t="s">
        <v>0</v>
      </c>
      <c r="B104" s="28">
        <v>53</v>
      </c>
      <c r="C104" s="28" t="s">
        <v>26</v>
      </c>
      <c r="D104" s="28" t="s">
        <v>7</v>
      </c>
      <c r="E104" s="28">
        <v>524</v>
      </c>
      <c r="F104" s="28" t="s">
        <v>27</v>
      </c>
      <c r="G104" s="35">
        <v>7</v>
      </c>
      <c r="H104" s="36">
        <v>8</v>
      </c>
      <c r="I104" s="29">
        <v>0</v>
      </c>
      <c r="J104" s="29">
        <v>0</v>
      </c>
      <c r="K104" s="29">
        <v>0</v>
      </c>
      <c r="L104" s="29">
        <v>0</v>
      </c>
      <c r="M104" s="29">
        <v>0</v>
      </c>
      <c r="N104" s="29">
        <v>0</v>
      </c>
      <c r="O104" s="29">
        <v>0</v>
      </c>
      <c r="P104" s="29">
        <v>12</v>
      </c>
      <c r="Q104" s="29">
        <v>9</v>
      </c>
      <c r="R104" s="29">
        <v>0</v>
      </c>
      <c r="S104" s="29">
        <v>0</v>
      </c>
      <c r="T104" s="29">
        <v>0</v>
      </c>
      <c r="U104" s="29">
        <v>0</v>
      </c>
      <c r="V104" s="90">
        <v>21</v>
      </c>
    </row>
    <row r="105" spans="1:22">
      <c r="A105" s="27" t="s">
        <v>0</v>
      </c>
      <c r="B105" s="28">
        <v>53</v>
      </c>
      <c r="C105" s="28" t="s">
        <v>26</v>
      </c>
      <c r="D105" s="28" t="s">
        <v>7</v>
      </c>
      <c r="E105" s="28">
        <v>4411</v>
      </c>
      <c r="F105" s="28" t="s">
        <v>30</v>
      </c>
      <c r="G105" s="35">
        <v>10</v>
      </c>
      <c r="H105" s="36">
        <v>10</v>
      </c>
      <c r="I105" s="29">
        <v>0</v>
      </c>
      <c r="J105" s="29">
        <v>0</v>
      </c>
      <c r="K105" s="29">
        <v>0</v>
      </c>
      <c r="L105" s="29">
        <v>0</v>
      </c>
      <c r="M105" s="29">
        <v>0</v>
      </c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2</v>
      </c>
      <c r="T105" s="29">
        <v>0</v>
      </c>
      <c r="U105" s="29">
        <v>0</v>
      </c>
      <c r="V105" s="90">
        <v>2</v>
      </c>
    </row>
    <row r="106" spans="1:22">
      <c r="A106" s="27" t="s">
        <v>0</v>
      </c>
      <c r="B106" s="28">
        <v>53</v>
      </c>
      <c r="C106" s="28" t="s">
        <v>26</v>
      </c>
      <c r="D106" s="28" t="s">
        <v>7</v>
      </c>
      <c r="E106" s="28">
        <v>1133</v>
      </c>
      <c r="F106" s="28" t="s">
        <v>28</v>
      </c>
      <c r="G106" s="35">
        <v>5</v>
      </c>
      <c r="H106" s="36">
        <v>8</v>
      </c>
      <c r="I106" s="29">
        <v>0</v>
      </c>
      <c r="J106" s="29">
        <v>0</v>
      </c>
      <c r="K106" s="29">
        <v>0</v>
      </c>
      <c r="L106" s="29">
        <v>0</v>
      </c>
      <c r="M106" s="29">
        <v>0</v>
      </c>
      <c r="N106" s="29">
        <v>8</v>
      </c>
      <c r="O106" s="29">
        <v>9</v>
      </c>
      <c r="P106" s="29">
        <v>6</v>
      </c>
      <c r="Q106" s="29">
        <v>10</v>
      </c>
      <c r="R106" s="29">
        <v>0</v>
      </c>
      <c r="S106" s="29">
        <v>0</v>
      </c>
      <c r="T106" s="29">
        <v>0</v>
      </c>
      <c r="U106" s="29">
        <v>0</v>
      </c>
      <c r="V106" s="90">
        <v>33</v>
      </c>
    </row>
    <row r="107" spans="1:22">
      <c r="A107" s="27" t="s">
        <v>0</v>
      </c>
      <c r="B107" s="28">
        <v>53</v>
      </c>
      <c r="C107" s="28" t="s">
        <v>26</v>
      </c>
      <c r="D107" s="28" t="s">
        <v>7</v>
      </c>
      <c r="E107" s="28">
        <v>4406</v>
      </c>
      <c r="F107" s="28" t="s">
        <v>29</v>
      </c>
      <c r="G107" s="35">
        <v>1</v>
      </c>
      <c r="H107" s="36">
        <v>4</v>
      </c>
      <c r="I107" s="29">
        <v>0</v>
      </c>
      <c r="J107" s="29">
        <v>11</v>
      </c>
      <c r="K107" s="29">
        <v>12</v>
      </c>
      <c r="L107" s="29">
        <v>10</v>
      </c>
      <c r="M107" s="29">
        <v>8</v>
      </c>
      <c r="N107" s="29">
        <v>0</v>
      </c>
      <c r="O107" s="29">
        <v>0</v>
      </c>
      <c r="P107" s="29">
        <v>0</v>
      </c>
      <c r="Q107" s="29">
        <v>0</v>
      </c>
      <c r="R107" s="29">
        <v>0</v>
      </c>
      <c r="S107" s="29">
        <v>0</v>
      </c>
      <c r="T107" s="29">
        <v>0</v>
      </c>
      <c r="U107" s="29">
        <v>0</v>
      </c>
      <c r="V107" s="90">
        <v>41</v>
      </c>
    </row>
    <row r="108" spans="1:22">
      <c r="A108" s="27" t="s">
        <v>0</v>
      </c>
      <c r="B108" s="28">
        <v>53</v>
      </c>
      <c r="C108" s="28" t="s">
        <v>26</v>
      </c>
      <c r="D108" s="28" t="s">
        <v>7</v>
      </c>
      <c r="E108" s="28">
        <v>5116</v>
      </c>
      <c r="F108" s="28" t="s">
        <v>33</v>
      </c>
      <c r="G108" s="35">
        <v>1</v>
      </c>
      <c r="H108" s="36">
        <v>4</v>
      </c>
      <c r="I108" s="29">
        <v>0</v>
      </c>
      <c r="J108" s="29">
        <v>37</v>
      </c>
      <c r="K108" s="29">
        <v>20</v>
      </c>
      <c r="L108" s="29">
        <v>17</v>
      </c>
      <c r="M108" s="29">
        <v>21</v>
      </c>
      <c r="N108" s="29">
        <v>0</v>
      </c>
      <c r="O108" s="29">
        <v>0</v>
      </c>
      <c r="P108" s="29">
        <v>0</v>
      </c>
      <c r="Q108" s="29">
        <v>0</v>
      </c>
      <c r="R108" s="29">
        <v>0</v>
      </c>
      <c r="S108" s="29">
        <v>0</v>
      </c>
      <c r="T108" s="29">
        <v>0</v>
      </c>
      <c r="U108" s="29">
        <v>0</v>
      </c>
      <c r="V108" s="90">
        <v>95</v>
      </c>
    </row>
    <row r="109" spans="1:22">
      <c r="A109" s="27" t="s">
        <v>0</v>
      </c>
      <c r="B109" s="28">
        <v>53</v>
      </c>
      <c r="C109" s="28" t="s">
        <v>26</v>
      </c>
      <c r="D109" s="28" t="s">
        <v>7</v>
      </c>
      <c r="E109" s="28">
        <v>4415</v>
      </c>
      <c r="F109" s="28" t="s">
        <v>31</v>
      </c>
      <c r="G109" s="35" t="s">
        <v>4</v>
      </c>
      <c r="H109" s="36">
        <v>6</v>
      </c>
      <c r="I109" s="29">
        <v>28</v>
      </c>
      <c r="J109" s="29">
        <v>28</v>
      </c>
      <c r="K109" s="29">
        <v>26</v>
      </c>
      <c r="L109" s="29">
        <v>34</v>
      </c>
      <c r="M109" s="29">
        <v>19</v>
      </c>
      <c r="N109" s="29">
        <v>32</v>
      </c>
      <c r="O109" s="29">
        <v>18</v>
      </c>
      <c r="P109" s="29">
        <v>0</v>
      </c>
      <c r="Q109" s="29">
        <v>0</v>
      </c>
      <c r="R109" s="29">
        <v>0</v>
      </c>
      <c r="S109" s="29">
        <v>0</v>
      </c>
      <c r="T109" s="29">
        <v>0</v>
      </c>
      <c r="U109" s="29">
        <v>0</v>
      </c>
      <c r="V109" s="90">
        <v>185</v>
      </c>
    </row>
    <row r="110" spans="1:22" ht="15.75" thickBot="1">
      <c r="A110" s="39" t="s">
        <v>0</v>
      </c>
      <c r="B110" s="40">
        <v>53</v>
      </c>
      <c r="C110" s="40" t="s">
        <v>26</v>
      </c>
      <c r="D110" s="40" t="s">
        <v>7</v>
      </c>
      <c r="E110" s="40">
        <v>5115</v>
      </c>
      <c r="F110" s="40" t="s">
        <v>32</v>
      </c>
      <c r="G110" s="41">
        <v>9</v>
      </c>
      <c r="H110" s="42">
        <v>12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3">
        <v>0</v>
      </c>
      <c r="Q110" s="43">
        <v>0</v>
      </c>
      <c r="R110" s="43">
        <v>27</v>
      </c>
      <c r="S110" s="43">
        <v>17</v>
      </c>
      <c r="T110" s="43">
        <v>6</v>
      </c>
      <c r="U110" s="43">
        <v>2</v>
      </c>
      <c r="V110" s="94">
        <v>52</v>
      </c>
    </row>
    <row r="111" spans="1:22" ht="16.5" thickTop="1" thickBot="1">
      <c r="A111" s="76"/>
      <c r="B111" s="104"/>
      <c r="C111" s="104"/>
      <c r="D111" s="104"/>
      <c r="E111" s="104"/>
      <c r="F111" s="100" t="s">
        <v>26</v>
      </c>
      <c r="G111" s="105"/>
      <c r="H111" s="106"/>
      <c r="I111" s="105">
        <f t="shared" ref="I111:V111" si="7">SUM(I103:I110)</f>
        <v>28</v>
      </c>
      <c r="J111" s="105">
        <f t="shared" si="7"/>
        <v>76</v>
      </c>
      <c r="K111" s="105">
        <f t="shared" si="7"/>
        <v>58</v>
      </c>
      <c r="L111" s="105">
        <f t="shared" si="7"/>
        <v>61</v>
      </c>
      <c r="M111" s="105">
        <f t="shared" si="7"/>
        <v>48</v>
      </c>
      <c r="N111" s="105">
        <f t="shared" si="7"/>
        <v>54</v>
      </c>
      <c r="O111" s="105">
        <f t="shared" si="7"/>
        <v>37</v>
      </c>
      <c r="P111" s="105">
        <f t="shared" si="7"/>
        <v>29</v>
      </c>
      <c r="Q111" s="105">
        <f t="shared" si="7"/>
        <v>34</v>
      </c>
      <c r="R111" s="105">
        <f t="shared" si="7"/>
        <v>27</v>
      </c>
      <c r="S111" s="105">
        <f t="shared" si="7"/>
        <v>19</v>
      </c>
      <c r="T111" s="105">
        <f t="shared" si="7"/>
        <v>6</v>
      </c>
      <c r="U111" s="105">
        <f t="shared" si="7"/>
        <v>2</v>
      </c>
      <c r="V111" s="95">
        <f t="shared" si="7"/>
        <v>479</v>
      </c>
    </row>
    <row r="112" spans="1:22" ht="16.5" thickTop="1" thickBot="1">
      <c r="A112" s="1"/>
      <c r="B112" s="1"/>
      <c r="C112" s="1"/>
      <c r="D112" s="1"/>
      <c r="E112" s="1"/>
      <c r="F112" s="1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23"/>
    </row>
    <row r="113" spans="1:22" ht="15.75" thickTop="1">
      <c r="A113" s="24" t="s">
        <v>0</v>
      </c>
      <c r="B113" s="25">
        <v>4208</v>
      </c>
      <c r="C113" s="25" t="s">
        <v>247</v>
      </c>
      <c r="D113" s="25" t="s">
        <v>7</v>
      </c>
      <c r="E113" s="25">
        <v>5370</v>
      </c>
      <c r="F113" s="25" t="s">
        <v>17</v>
      </c>
      <c r="G113" s="33" t="s">
        <v>4</v>
      </c>
      <c r="H113" s="34">
        <v>6</v>
      </c>
      <c r="I113" s="26">
        <v>51</v>
      </c>
      <c r="J113" s="26">
        <v>63</v>
      </c>
      <c r="K113" s="26">
        <v>56</v>
      </c>
      <c r="L113" s="26">
        <v>66</v>
      </c>
      <c r="M113" s="26">
        <v>71</v>
      </c>
      <c r="N113" s="26">
        <v>49</v>
      </c>
      <c r="O113" s="26">
        <v>37</v>
      </c>
      <c r="P113" s="26">
        <v>0</v>
      </c>
      <c r="Q113" s="26">
        <v>0</v>
      </c>
      <c r="R113" s="26">
        <v>0</v>
      </c>
      <c r="S113" s="26">
        <v>0</v>
      </c>
      <c r="T113" s="26">
        <v>0</v>
      </c>
      <c r="U113" s="26">
        <v>0</v>
      </c>
      <c r="V113" s="89">
        <v>393</v>
      </c>
    </row>
    <row r="114" spans="1:22">
      <c r="A114" s="27" t="s">
        <v>0</v>
      </c>
      <c r="B114" s="28">
        <v>4208</v>
      </c>
      <c r="C114" s="28" t="s">
        <v>247</v>
      </c>
      <c r="D114" s="28" t="s">
        <v>7</v>
      </c>
      <c r="E114" s="28">
        <v>5371</v>
      </c>
      <c r="F114" s="28" t="s">
        <v>249</v>
      </c>
      <c r="G114" s="35">
        <v>10</v>
      </c>
      <c r="H114" s="36">
        <v>12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  <c r="R114" s="29">
        <v>0</v>
      </c>
      <c r="S114" s="29">
        <v>21</v>
      </c>
      <c r="T114" s="29">
        <v>10</v>
      </c>
      <c r="U114" s="29">
        <v>11</v>
      </c>
      <c r="V114" s="90">
        <v>42</v>
      </c>
    </row>
    <row r="115" spans="1:22" ht="15.75" thickBot="1">
      <c r="A115" s="39" t="s">
        <v>0</v>
      </c>
      <c r="B115" s="40">
        <v>4208</v>
      </c>
      <c r="C115" s="40" t="s">
        <v>247</v>
      </c>
      <c r="D115" s="40" t="s">
        <v>7</v>
      </c>
      <c r="E115" s="40">
        <v>1281</v>
      </c>
      <c r="F115" s="40" t="s">
        <v>248</v>
      </c>
      <c r="G115" s="41">
        <v>7</v>
      </c>
      <c r="H115" s="42">
        <v>9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v>0</v>
      </c>
      <c r="P115" s="43">
        <v>86</v>
      </c>
      <c r="Q115" s="43">
        <v>41</v>
      </c>
      <c r="R115" s="43">
        <v>39</v>
      </c>
      <c r="S115" s="43">
        <v>0</v>
      </c>
      <c r="T115" s="43">
        <v>0</v>
      </c>
      <c r="U115" s="43">
        <v>0</v>
      </c>
      <c r="V115" s="94">
        <v>166</v>
      </c>
    </row>
    <row r="116" spans="1:22" s="73" customFormat="1" ht="16.5" thickTop="1" thickBot="1">
      <c r="A116" s="76"/>
      <c r="B116" s="104"/>
      <c r="C116" s="104"/>
      <c r="D116" s="104"/>
      <c r="E116" s="104"/>
      <c r="F116" s="100" t="s">
        <v>247</v>
      </c>
      <c r="G116" s="105"/>
      <c r="H116" s="106"/>
      <c r="I116" s="105">
        <f t="shared" ref="I116:V116" si="8">SUM(I113:I115)</f>
        <v>51</v>
      </c>
      <c r="J116" s="105">
        <f t="shared" si="8"/>
        <v>63</v>
      </c>
      <c r="K116" s="105">
        <f t="shared" si="8"/>
        <v>56</v>
      </c>
      <c r="L116" s="105">
        <f t="shared" si="8"/>
        <v>66</v>
      </c>
      <c r="M116" s="105">
        <f t="shared" si="8"/>
        <v>71</v>
      </c>
      <c r="N116" s="105">
        <f t="shared" si="8"/>
        <v>49</v>
      </c>
      <c r="O116" s="105">
        <f t="shared" si="8"/>
        <v>37</v>
      </c>
      <c r="P116" s="105">
        <f t="shared" si="8"/>
        <v>86</v>
      </c>
      <c r="Q116" s="105">
        <f t="shared" si="8"/>
        <v>41</v>
      </c>
      <c r="R116" s="105">
        <f t="shared" si="8"/>
        <v>39</v>
      </c>
      <c r="S116" s="105">
        <f t="shared" si="8"/>
        <v>21</v>
      </c>
      <c r="T116" s="105">
        <f t="shared" si="8"/>
        <v>10</v>
      </c>
      <c r="U116" s="105">
        <f t="shared" si="8"/>
        <v>11</v>
      </c>
      <c r="V116" s="95">
        <f t="shared" si="8"/>
        <v>601</v>
      </c>
    </row>
    <row r="117" spans="1:22" ht="16.5" thickTop="1" thickBot="1">
      <c r="A117" s="1"/>
      <c r="B117" s="1"/>
      <c r="C117" s="1"/>
      <c r="D117" s="1"/>
      <c r="E117" s="1"/>
      <c r="F117" s="1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23"/>
    </row>
    <row r="118" spans="1:22" ht="15.75" thickTop="1">
      <c r="A118" s="24" t="s">
        <v>0</v>
      </c>
      <c r="B118" s="25">
        <v>110</v>
      </c>
      <c r="C118" s="25" t="s">
        <v>40</v>
      </c>
      <c r="D118" s="25" t="s">
        <v>7</v>
      </c>
      <c r="E118" s="25">
        <v>8403</v>
      </c>
      <c r="F118" s="25" t="s">
        <v>52</v>
      </c>
      <c r="G118" s="33">
        <v>10</v>
      </c>
      <c r="H118" s="34">
        <v>12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  <c r="P118" s="26">
        <v>0</v>
      </c>
      <c r="Q118" s="26">
        <v>0</v>
      </c>
      <c r="R118" s="26">
        <v>0</v>
      </c>
      <c r="S118" s="26">
        <v>50</v>
      </c>
      <c r="T118" s="26">
        <v>30</v>
      </c>
      <c r="U118" s="26">
        <v>29</v>
      </c>
      <c r="V118" s="89">
        <v>109</v>
      </c>
    </row>
    <row r="119" spans="1:22">
      <c r="A119" s="27" t="s">
        <v>0</v>
      </c>
      <c r="B119" s="28">
        <v>110</v>
      </c>
      <c r="C119" s="28" t="s">
        <v>40</v>
      </c>
      <c r="D119" s="28" t="s">
        <v>7</v>
      </c>
      <c r="E119" s="28">
        <v>8048</v>
      </c>
      <c r="F119" s="28" t="s">
        <v>46</v>
      </c>
      <c r="G119" s="35" t="s">
        <v>4</v>
      </c>
      <c r="H119" s="36">
        <v>6</v>
      </c>
      <c r="I119" s="29">
        <v>25</v>
      </c>
      <c r="J119" s="29">
        <v>39</v>
      </c>
      <c r="K119" s="29">
        <v>31</v>
      </c>
      <c r="L119" s="29">
        <v>14</v>
      </c>
      <c r="M119" s="29">
        <v>29</v>
      </c>
      <c r="N119" s="29">
        <v>18</v>
      </c>
      <c r="O119" s="29">
        <v>33</v>
      </c>
      <c r="P119" s="29">
        <v>0</v>
      </c>
      <c r="Q119" s="29">
        <v>0</v>
      </c>
      <c r="R119" s="29">
        <v>0</v>
      </c>
      <c r="S119" s="29">
        <v>0</v>
      </c>
      <c r="T119" s="29">
        <v>0</v>
      </c>
      <c r="U119" s="29">
        <v>0</v>
      </c>
      <c r="V119" s="90">
        <v>189</v>
      </c>
    </row>
    <row r="120" spans="1:22">
      <c r="A120" s="27" t="s">
        <v>0</v>
      </c>
      <c r="B120" s="28">
        <v>110</v>
      </c>
      <c r="C120" s="28" t="s">
        <v>40</v>
      </c>
      <c r="D120" s="28" t="s">
        <v>7</v>
      </c>
      <c r="E120" s="28">
        <v>8003</v>
      </c>
      <c r="F120" s="28" t="s">
        <v>43</v>
      </c>
      <c r="G120" s="35" t="s">
        <v>4</v>
      </c>
      <c r="H120" s="36">
        <v>6</v>
      </c>
      <c r="I120" s="29">
        <v>25</v>
      </c>
      <c r="J120" s="29">
        <v>39</v>
      </c>
      <c r="K120" s="29">
        <v>26</v>
      </c>
      <c r="L120" s="29">
        <v>27</v>
      </c>
      <c r="M120" s="29">
        <v>26</v>
      </c>
      <c r="N120" s="29">
        <v>25</v>
      </c>
      <c r="O120" s="29">
        <v>24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  <c r="V120" s="90">
        <v>192</v>
      </c>
    </row>
    <row r="121" spans="1:22">
      <c r="A121" s="27" t="s">
        <v>0</v>
      </c>
      <c r="B121" s="28">
        <v>110</v>
      </c>
      <c r="C121" s="28" t="s">
        <v>40</v>
      </c>
      <c r="D121" s="28" t="s">
        <v>7</v>
      </c>
      <c r="E121" s="28">
        <v>8236</v>
      </c>
      <c r="F121" s="28" t="s">
        <v>51</v>
      </c>
      <c r="G121" s="35" t="s">
        <v>4</v>
      </c>
      <c r="H121" s="36">
        <v>6</v>
      </c>
      <c r="I121" s="29">
        <v>97</v>
      </c>
      <c r="J121" s="29">
        <v>81</v>
      </c>
      <c r="K121" s="29">
        <v>93</v>
      </c>
      <c r="L121" s="29">
        <v>71</v>
      </c>
      <c r="M121" s="29">
        <v>85</v>
      </c>
      <c r="N121" s="29">
        <v>62</v>
      </c>
      <c r="O121" s="29">
        <v>55</v>
      </c>
      <c r="P121" s="29">
        <v>0</v>
      </c>
      <c r="Q121" s="29">
        <v>0</v>
      </c>
      <c r="R121" s="29">
        <v>0</v>
      </c>
      <c r="S121" s="29">
        <v>0</v>
      </c>
      <c r="T121" s="29">
        <v>0</v>
      </c>
      <c r="U121" s="29">
        <v>0</v>
      </c>
      <c r="V121" s="90">
        <v>544</v>
      </c>
    </row>
    <row r="122" spans="1:22">
      <c r="A122" s="27" t="s">
        <v>0</v>
      </c>
      <c r="B122" s="28">
        <v>110</v>
      </c>
      <c r="C122" s="28" t="s">
        <v>40</v>
      </c>
      <c r="D122" s="28" t="s">
        <v>7</v>
      </c>
      <c r="E122" s="28">
        <v>8202</v>
      </c>
      <c r="F122" s="28" t="s">
        <v>48</v>
      </c>
      <c r="G122" s="35" t="s">
        <v>4</v>
      </c>
      <c r="H122" s="36">
        <v>6</v>
      </c>
      <c r="I122" s="29">
        <v>21</v>
      </c>
      <c r="J122" s="29">
        <v>26</v>
      </c>
      <c r="K122" s="29">
        <v>23</v>
      </c>
      <c r="L122" s="29">
        <v>22</v>
      </c>
      <c r="M122" s="29">
        <v>14</v>
      </c>
      <c r="N122" s="29">
        <v>16</v>
      </c>
      <c r="O122" s="29">
        <v>10</v>
      </c>
      <c r="P122" s="29">
        <v>0</v>
      </c>
      <c r="Q122" s="29">
        <v>0</v>
      </c>
      <c r="R122" s="29">
        <v>0</v>
      </c>
      <c r="S122" s="29">
        <v>0</v>
      </c>
      <c r="T122" s="29">
        <v>0</v>
      </c>
      <c r="U122" s="29">
        <v>0</v>
      </c>
      <c r="V122" s="90">
        <v>132</v>
      </c>
    </row>
    <row r="123" spans="1:22">
      <c r="A123" s="27" t="s">
        <v>0</v>
      </c>
      <c r="B123" s="28">
        <v>110</v>
      </c>
      <c r="C123" s="28" t="s">
        <v>40</v>
      </c>
      <c r="D123" s="28" t="s">
        <v>7</v>
      </c>
      <c r="E123" s="28">
        <v>8203</v>
      </c>
      <c r="F123" s="28" t="s">
        <v>49</v>
      </c>
      <c r="G123" s="35" t="s">
        <v>4</v>
      </c>
      <c r="H123" s="36">
        <v>9</v>
      </c>
      <c r="I123" s="29">
        <v>28</v>
      </c>
      <c r="J123" s="29">
        <v>41</v>
      </c>
      <c r="K123" s="29">
        <v>60</v>
      </c>
      <c r="L123" s="29">
        <v>44</v>
      </c>
      <c r="M123" s="29">
        <v>42</v>
      </c>
      <c r="N123" s="29">
        <v>41</v>
      </c>
      <c r="O123" s="29">
        <v>37</v>
      </c>
      <c r="P123" s="29">
        <v>59</v>
      </c>
      <c r="Q123" s="29">
        <v>45</v>
      </c>
      <c r="R123" s="29">
        <v>46</v>
      </c>
      <c r="S123" s="29">
        <v>0</v>
      </c>
      <c r="T123" s="29">
        <v>0</v>
      </c>
      <c r="U123" s="29">
        <v>0</v>
      </c>
      <c r="V123" s="90">
        <v>443</v>
      </c>
    </row>
    <row r="124" spans="1:22">
      <c r="A124" s="27" t="s">
        <v>0</v>
      </c>
      <c r="B124" s="28">
        <v>110</v>
      </c>
      <c r="C124" s="28" t="s">
        <v>40</v>
      </c>
      <c r="D124" s="28" t="s">
        <v>7</v>
      </c>
      <c r="E124" s="28">
        <v>8410</v>
      </c>
      <c r="F124" s="28" t="s">
        <v>53</v>
      </c>
      <c r="G124" s="35" t="s">
        <v>4</v>
      </c>
      <c r="H124" s="36">
        <v>12</v>
      </c>
      <c r="I124" s="29">
        <v>18</v>
      </c>
      <c r="J124" s="29">
        <v>33</v>
      </c>
      <c r="K124" s="29">
        <v>26</v>
      </c>
      <c r="L124" s="29">
        <v>27</v>
      </c>
      <c r="M124" s="29">
        <v>26</v>
      </c>
      <c r="N124" s="29">
        <v>28</v>
      </c>
      <c r="O124" s="29">
        <v>25</v>
      </c>
      <c r="P124" s="29">
        <v>84</v>
      </c>
      <c r="Q124" s="29">
        <v>77</v>
      </c>
      <c r="R124" s="29">
        <v>97</v>
      </c>
      <c r="S124" s="29">
        <v>63</v>
      </c>
      <c r="T124" s="29">
        <v>54</v>
      </c>
      <c r="U124" s="29">
        <v>82</v>
      </c>
      <c r="V124" s="90">
        <v>640</v>
      </c>
    </row>
    <row r="125" spans="1:22">
      <c r="A125" s="27" t="s">
        <v>0</v>
      </c>
      <c r="B125" s="28">
        <v>110</v>
      </c>
      <c r="C125" s="28" t="s">
        <v>40</v>
      </c>
      <c r="D125" s="28" t="s">
        <v>7</v>
      </c>
      <c r="E125" s="28">
        <v>1428</v>
      </c>
      <c r="F125" s="28" t="s">
        <v>41</v>
      </c>
      <c r="G125" s="35" t="s">
        <v>4</v>
      </c>
      <c r="H125" s="36">
        <v>6</v>
      </c>
      <c r="I125" s="29">
        <v>54</v>
      </c>
      <c r="J125" s="29">
        <v>32</v>
      </c>
      <c r="K125" s="29">
        <v>34</v>
      </c>
      <c r="L125" s="29">
        <v>32</v>
      </c>
      <c r="M125" s="29">
        <v>30</v>
      </c>
      <c r="N125" s="29">
        <v>30</v>
      </c>
      <c r="O125" s="29">
        <v>33</v>
      </c>
      <c r="P125" s="29">
        <v>0</v>
      </c>
      <c r="Q125" s="29">
        <v>0</v>
      </c>
      <c r="R125" s="29">
        <v>0</v>
      </c>
      <c r="S125" s="29">
        <v>0</v>
      </c>
      <c r="T125" s="29">
        <v>0</v>
      </c>
      <c r="U125" s="29">
        <v>0</v>
      </c>
      <c r="V125" s="90">
        <v>245</v>
      </c>
    </row>
    <row r="126" spans="1:22">
      <c r="A126" s="27" t="s">
        <v>0</v>
      </c>
      <c r="B126" s="28">
        <v>110</v>
      </c>
      <c r="C126" s="28" t="s">
        <v>40</v>
      </c>
      <c r="D126" s="28" t="s">
        <v>7</v>
      </c>
      <c r="E126" s="28">
        <v>8058</v>
      </c>
      <c r="F126" s="28" t="s">
        <v>47</v>
      </c>
      <c r="G126" s="35" t="s">
        <v>4</v>
      </c>
      <c r="H126" s="36">
        <v>6</v>
      </c>
      <c r="I126" s="29">
        <v>36</v>
      </c>
      <c r="J126" s="29">
        <v>28</v>
      </c>
      <c r="K126" s="29">
        <v>26</v>
      </c>
      <c r="L126" s="29">
        <v>24</v>
      </c>
      <c r="M126" s="29">
        <v>10</v>
      </c>
      <c r="N126" s="29">
        <v>37</v>
      </c>
      <c r="O126" s="29">
        <v>18</v>
      </c>
      <c r="P126" s="29">
        <v>0</v>
      </c>
      <c r="Q126" s="29">
        <v>0</v>
      </c>
      <c r="R126" s="29">
        <v>0</v>
      </c>
      <c r="S126" s="29">
        <v>0</v>
      </c>
      <c r="T126" s="29">
        <v>0</v>
      </c>
      <c r="U126" s="29">
        <v>0</v>
      </c>
      <c r="V126" s="90">
        <v>179</v>
      </c>
    </row>
    <row r="127" spans="1:22">
      <c r="A127" s="27" t="s">
        <v>0</v>
      </c>
      <c r="B127" s="28">
        <v>110</v>
      </c>
      <c r="C127" s="28" t="s">
        <v>40</v>
      </c>
      <c r="D127" s="28" t="s">
        <v>7</v>
      </c>
      <c r="E127" s="28">
        <v>8013</v>
      </c>
      <c r="F127" s="28" t="s">
        <v>44</v>
      </c>
      <c r="G127" s="35" t="s">
        <v>4</v>
      </c>
      <c r="H127" s="36">
        <v>6</v>
      </c>
      <c r="I127" s="29">
        <v>18</v>
      </c>
      <c r="J127" s="29">
        <v>27</v>
      </c>
      <c r="K127" s="29">
        <v>18</v>
      </c>
      <c r="L127" s="29">
        <v>20</v>
      </c>
      <c r="M127" s="29">
        <v>19</v>
      </c>
      <c r="N127" s="29">
        <v>22</v>
      </c>
      <c r="O127" s="29">
        <v>12</v>
      </c>
      <c r="P127" s="29">
        <v>0</v>
      </c>
      <c r="Q127" s="29">
        <v>0</v>
      </c>
      <c r="R127" s="29">
        <v>0</v>
      </c>
      <c r="S127" s="29">
        <v>0</v>
      </c>
      <c r="T127" s="29">
        <v>0</v>
      </c>
      <c r="U127" s="29">
        <v>0</v>
      </c>
      <c r="V127" s="90">
        <v>136</v>
      </c>
    </row>
    <row r="128" spans="1:22">
      <c r="A128" s="27" t="s">
        <v>0</v>
      </c>
      <c r="B128" s="28">
        <v>110</v>
      </c>
      <c r="C128" s="28" t="s">
        <v>40</v>
      </c>
      <c r="D128" s="28" t="s">
        <v>7</v>
      </c>
      <c r="E128" s="28">
        <v>8213</v>
      </c>
      <c r="F128" s="28" t="s">
        <v>50</v>
      </c>
      <c r="G128" s="35">
        <v>7</v>
      </c>
      <c r="H128" s="36">
        <v>9</v>
      </c>
      <c r="I128" s="29">
        <v>0</v>
      </c>
      <c r="J128" s="29">
        <v>0</v>
      </c>
      <c r="K128" s="29">
        <v>0</v>
      </c>
      <c r="L128" s="29">
        <v>0</v>
      </c>
      <c r="M128" s="29">
        <v>0</v>
      </c>
      <c r="N128" s="29">
        <v>0</v>
      </c>
      <c r="O128" s="29">
        <v>0</v>
      </c>
      <c r="P128" s="29">
        <v>49</v>
      </c>
      <c r="Q128" s="29">
        <v>39</v>
      </c>
      <c r="R128" s="29">
        <v>42</v>
      </c>
      <c r="S128" s="29">
        <v>0</v>
      </c>
      <c r="T128" s="29">
        <v>0</v>
      </c>
      <c r="U128" s="29">
        <v>0</v>
      </c>
      <c r="V128" s="90">
        <v>130</v>
      </c>
    </row>
    <row r="129" spans="1:22">
      <c r="A129" s="27" t="s">
        <v>0</v>
      </c>
      <c r="B129" s="28">
        <v>110</v>
      </c>
      <c r="C129" s="28" t="s">
        <v>40</v>
      </c>
      <c r="D129" s="28" t="s">
        <v>7</v>
      </c>
      <c r="E129" s="28">
        <v>1969</v>
      </c>
      <c r="F129" s="28" t="s">
        <v>42</v>
      </c>
      <c r="G129" s="35" t="s">
        <v>4</v>
      </c>
      <c r="H129" s="36">
        <v>8</v>
      </c>
      <c r="I129" s="29">
        <v>49</v>
      </c>
      <c r="J129" s="29">
        <v>38</v>
      </c>
      <c r="K129" s="29">
        <v>35</v>
      </c>
      <c r="L129" s="29">
        <v>41</v>
      </c>
      <c r="M129" s="29">
        <v>23</v>
      </c>
      <c r="N129" s="29">
        <v>24</v>
      </c>
      <c r="O129" s="29">
        <v>25</v>
      </c>
      <c r="P129" s="29">
        <v>41</v>
      </c>
      <c r="Q129" s="29">
        <v>21</v>
      </c>
      <c r="R129" s="29">
        <v>0</v>
      </c>
      <c r="S129" s="29">
        <v>0</v>
      </c>
      <c r="T129" s="29">
        <v>0</v>
      </c>
      <c r="U129" s="29">
        <v>0</v>
      </c>
      <c r="V129" s="90">
        <v>297</v>
      </c>
    </row>
    <row r="130" spans="1:22" ht="15.75" thickBot="1">
      <c r="A130" s="39" t="s">
        <v>0</v>
      </c>
      <c r="B130" s="40">
        <v>110</v>
      </c>
      <c r="C130" s="40" t="s">
        <v>40</v>
      </c>
      <c r="D130" s="40" t="s">
        <v>7</v>
      </c>
      <c r="E130" s="40">
        <v>8032</v>
      </c>
      <c r="F130" s="40" t="s">
        <v>45</v>
      </c>
      <c r="G130" s="41" t="s">
        <v>4</v>
      </c>
      <c r="H130" s="42">
        <v>6</v>
      </c>
      <c r="I130" s="43">
        <v>37</v>
      </c>
      <c r="J130" s="43">
        <v>43</v>
      </c>
      <c r="K130" s="43">
        <v>42</v>
      </c>
      <c r="L130" s="43">
        <v>32</v>
      </c>
      <c r="M130" s="43">
        <v>31</v>
      </c>
      <c r="N130" s="43">
        <v>30</v>
      </c>
      <c r="O130" s="43">
        <v>31</v>
      </c>
      <c r="P130" s="43">
        <v>0</v>
      </c>
      <c r="Q130" s="43">
        <v>0</v>
      </c>
      <c r="R130" s="43">
        <v>0</v>
      </c>
      <c r="S130" s="43">
        <v>0</v>
      </c>
      <c r="T130" s="43">
        <v>0</v>
      </c>
      <c r="U130" s="43">
        <v>0</v>
      </c>
      <c r="V130" s="94">
        <v>246</v>
      </c>
    </row>
    <row r="131" spans="1:22" ht="16.5" thickTop="1" thickBot="1">
      <c r="A131" s="76"/>
      <c r="B131" s="104"/>
      <c r="C131" s="104"/>
      <c r="D131" s="104"/>
      <c r="E131" s="104"/>
      <c r="F131" s="100" t="s">
        <v>40</v>
      </c>
      <c r="G131" s="105"/>
      <c r="H131" s="106"/>
      <c r="I131" s="105">
        <f t="shared" ref="I131:V131" si="9">SUM(I118:I130)</f>
        <v>408</v>
      </c>
      <c r="J131" s="105">
        <f t="shared" si="9"/>
        <v>427</v>
      </c>
      <c r="K131" s="105">
        <f t="shared" si="9"/>
        <v>414</v>
      </c>
      <c r="L131" s="105">
        <f t="shared" si="9"/>
        <v>354</v>
      </c>
      <c r="M131" s="105">
        <f t="shared" si="9"/>
        <v>335</v>
      </c>
      <c r="N131" s="105">
        <f t="shared" si="9"/>
        <v>333</v>
      </c>
      <c r="O131" s="105">
        <f t="shared" si="9"/>
        <v>303</v>
      </c>
      <c r="P131" s="105">
        <f t="shared" si="9"/>
        <v>233</v>
      </c>
      <c r="Q131" s="105">
        <f t="shared" si="9"/>
        <v>182</v>
      </c>
      <c r="R131" s="105">
        <f t="shared" si="9"/>
        <v>185</v>
      </c>
      <c r="S131" s="105">
        <f t="shared" si="9"/>
        <v>113</v>
      </c>
      <c r="T131" s="105">
        <f t="shared" si="9"/>
        <v>84</v>
      </c>
      <c r="U131" s="105">
        <f t="shared" si="9"/>
        <v>111</v>
      </c>
      <c r="V131" s="95">
        <f t="shared" si="9"/>
        <v>3482</v>
      </c>
    </row>
    <row r="132" spans="1:22" ht="15.75" thickTop="1">
      <c r="A132" s="6"/>
      <c r="B132" s="6"/>
      <c r="C132" s="6"/>
      <c r="D132" s="6"/>
      <c r="E132" s="6"/>
      <c r="F132" s="75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</row>
    <row r="133" spans="1:22">
      <c r="A133" s="6"/>
      <c r="B133" s="6"/>
      <c r="C133" s="6"/>
      <c r="D133" s="6"/>
      <c r="E133" s="6"/>
      <c r="F133" s="75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1:22">
      <c r="A134" s="6"/>
      <c r="B134" s="6"/>
      <c r="C134" s="6"/>
      <c r="D134" s="6"/>
      <c r="E134" s="6"/>
      <c r="F134" s="75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</row>
    <row r="135" spans="1:22" ht="15.75" thickBot="1">
      <c r="A135" s="6"/>
      <c r="B135" s="6"/>
      <c r="C135" s="6"/>
      <c r="D135" s="6"/>
      <c r="E135" s="6"/>
      <c r="F135" s="75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1:22" s="1" customFormat="1" ht="12.75" thickTop="1" thickBot="1">
      <c r="A136" s="49" t="s">
        <v>3</v>
      </c>
      <c r="B136" s="50" t="s">
        <v>1218</v>
      </c>
      <c r="C136" s="51" t="s">
        <v>1219</v>
      </c>
      <c r="D136" s="51" t="s">
        <v>1220</v>
      </c>
      <c r="E136" s="50" t="s">
        <v>1221</v>
      </c>
      <c r="F136" s="52" t="s">
        <v>1222</v>
      </c>
      <c r="G136" s="53" t="s">
        <v>1223</v>
      </c>
      <c r="H136" s="53" t="s">
        <v>1224</v>
      </c>
      <c r="I136" s="54" t="s">
        <v>4</v>
      </c>
      <c r="J136" s="50" t="str">
        <f>TEXT(0,1)</f>
        <v>1</v>
      </c>
      <c r="K136" s="50" t="str">
        <f>TEXT(0,2)</f>
        <v>2</v>
      </c>
      <c r="L136" s="50" t="str">
        <f>TEXT(0,3)</f>
        <v>3</v>
      </c>
      <c r="M136" s="50" t="str">
        <f>TEXT(0,4)</f>
        <v>4</v>
      </c>
      <c r="N136" s="50" t="str">
        <f>TEXT(0,5)</f>
        <v>5</v>
      </c>
      <c r="O136" s="50" t="str">
        <f>TEXT(0,6)</f>
        <v>6</v>
      </c>
      <c r="P136" s="50" t="str">
        <f>TEXT(0,7)</f>
        <v>7</v>
      </c>
      <c r="Q136" s="50" t="str">
        <f>TEXT(0,8)</f>
        <v>8</v>
      </c>
      <c r="R136" s="50" t="str">
        <f>TEXT(0,9)</f>
        <v>9</v>
      </c>
      <c r="S136" s="50" t="str">
        <f>TEXT(0,10)</f>
        <v>10</v>
      </c>
      <c r="T136" s="50" t="str">
        <f>TEXT(0,11)</f>
        <v>11</v>
      </c>
      <c r="U136" s="55" t="str">
        <f>TEXT(0,12)</f>
        <v>12</v>
      </c>
      <c r="V136" s="56" t="s">
        <v>5</v>
      </c>
    </row>
    <row r="137" spans="1:22" ht="15.75" thickTop="1">
      <c r="A137" s="24" t="s">
        <v>0</v>
      </c>
      <c r="B137" s="25">
        <v>3020</v>
      </c>
      <c r="C137" s="25" t="s">
        <v>140</v>
      </c>
      <c r="D137" s="25" t="s">
        <v>7</v>
      </c>
      <c r="E137" s="25">
        <v>7550</v>
      </c>
      <c r="F137" s="25" t="s">
        <v>156</v>
      </c>
      <c r="G137" s="33">
        <v>7</v>
      </c>
      <c r="H137" s="34">
        <v>9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86</v>
      </c>
      <c r="Q137" s="26">
        <v>80</v>
      </c>
      <c r="R137" s="26">
        <v>83</v>
      </c>
      <c r="S137" s="26">
        <v>0</v>
      </c>
      <c r="T137" s="26">
        <v>0</v>
      </c>
      <c r="U137" s="26">
        <v>0</v>
      </c>
      <c r="V137" s="89">
        <v>249</v>
      </c>
    </row>
    <row r="138" spans="1:22">
      <c r="A138" s="27" t="s">
        <v>0</v>
      </c>
      <c r="B138" s="28">
        <v>3020</v>
      </c>
      <c r="C138" s="28" t="s">
        <v>140</v>
      </c>
      <c r="D138" s="28" t="s">
        <v>7</v>
      </c>
      <c r="E138" s="28">
        <v>7226</v>
      </c>
      <c r="F138" s="28" t="s">
        <v>149</v>
      </c>
      <c r="G138" s="35" t="s">
        <v>4</v>
      </c>
      <c r="H138" s="36">
        <v>6</v>
      </c>
      <c r="I138" s="29">
        <v>33</v>
      </c>
      <c r="J138" s="29">
        <v>36</v>
      </c>
      <c r="K138" s="29">
        <v>40</v>
      </c>
      <c r="L138" s="29">
        <v>35</v>
      </c>
      <c r="M138" s="29">
        <v>40</v>
      </c>
      <c r="N138" s="29">
        <v>37</v>
      </c>
      <c r="O138" s="29">
        <v>26</v>
      </c>
      <c r="P138" s="29">
        <v>0</v>
      </c>
      <c r="Q138" s="29">
        <v>0</v>
      </c>
      <c r="R138" s="29">
        <v>0</v>
      </c>
      <c r="S138" s="29">
        <v>0</v>
      </c>
      <c r="T138" s="29">
        <v>0</v>
      </c>
      <c r="U138" s="29">
        <v>0</v>
      </c>
      <c r="V138" s="90">
        <v>247</v>
      </c>
    </row>
    <row r="139" spans="1:22">
      <c r="A139" s="27" t="s">
        <v>0</v>
      </c>
      <c r="B139" s="28">
        <v>3020</v>
      </c>
      <c r="C139" s="28" t="s">
        <v>140</v>
      </c>
      <c r="D139" s="28" t="s">
        <v>7</v>
      </c>
      <c r="E139" s="28">
        <v>7194</v>
      </c>
      <c r="F139" s="28" t="s">
        <v>146</v>
      </c>
      <c r="G139" s="35" t="s">
        <v>4</v>
      </c>
      <c r="H139" s="36">
        <v>6</v>
      </c>
      <c r="I139" s="29">
        <v>22</v>
      </c>
      <c r="J139" s="29">
        <v>22</v>
      </c>
      <c r="K139" s="29">
        <v>20</v>
      </c>
      <c r="L139" s="29">
        <v>16</v>
      </c>
      <c r="M139" s="29">
        <v>16</v>
      </c>
      <c r="N139" s="29">
        <v>14</v>
      </c>
      <c r="O139" s="29">
        <v>18</v>
      </c>
      <c r="P139" s="29">
        <v>0</v>
      </c>
      <c r="Q139" s="29">
        <v>0</v>
      </c>
      <c r="R139" s="29">
        <v>0</v>
      </c>
      <c r="S139" s="29">
        <v>0</v>
      </c>
      <c r="T139" s="29">
        <v>0</v>
      </c>
      <c r="U139" s="29">
        <v>0</v>
      </c>
      <c r="V139" s="90">
        <v>128</v>
      </c>
    </row>
    <row r="140" spans="1:22">
      <c r="A140" s="27" t="s">
        <v>0</v>
      </c>
      <c r="B140" s="28">
        <v>3020</v>
      </c>
      <c r="C140" s="28" t="s">
        <v>140</v>
      </c>
      <c r="D140" s="28" t="s">
        <v>7</v>
      </c>
      <c r="E140" s="28">
        <v>7559</v>
      </c>
      <c r="F140" s="28" t="s">
        <v>157</v>
      </c>
      <c r="G140" s="35">
        <v>7</v>
      </c>
      <c r="H140" s="36">
        <v>9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36</v>
      </c>
      <c r="Q140" s="29">
        <v>34</v>
      </c>
      <c r="R140" s="29">
        <v>30</v>
      </c>
      <c r="S140" s="29">
        <v>0</v>
      </c>
      <c r="T140" s="29">
        <v>0</v>
      </c>
      <c r="U140" s="29">
        <v>0</v>
      </c>
      <c r="V140" s="90">
        <v>100</v>
      </c>
    </row>
    <row r="141" spans="1:22">
      <c r="A141" s="27" t="s">
        <v>0</v>
      </c>
      <c r="B141" s="28">
        <v>3020</v>
      </c>
      <c r="C141" s="28" t="s">
        <v>140</v>
      </c>
      <c r="D141" s="28" t="s">
        <v>7</v>
      </c>
      <c r="E141" s="28">
        <v>7246</v>
      </c>
      <c r="F141" s="28" t="s">
        <v>150</v>
      </c>
      <c r="G141" s="35" t="s">
        <v>4</v>
      </c>
      <c r="H141" s="36">
        <v>6</v>
      </c>
      <c r="I141" s="29">
        <v>33</v>
      </c>
      <c r="J141" s="29">
        <v>33</v>
      </c>
      <c r="K141" s="29">
        <v>32</v>
      </c>
      <c r="L141" s="29">
        <v>32</v>
      </c>
      <c r="M141" s="29">
        <v>18</v>
      </c>
      <c r="N141" s="29">
        <v>22</v>
      </c>
      <c r="O141" s="29">
        <v>16</v>
      </c>
      <c r="P141" s="29">
        <v>0</v>
      </c>
      <c r="Q141" s="29">
        <v>0</v>
      </c>
      <c r="R141" s="29">
        <v>0</v>
      </c>
      <c r="S141" s="29">
        <v>0</v>
      </c>
      <c r="T141" s="29">
        <v>0</v>
      </c>
      <c r="U141" s="29">
        <v>0</v>
      </c>
      <c r="V141" s="90">
        <v>186</v>
      </c>
    </row>
    <row r="142" spans="1:22">
      <c r="A142" s="27" t="s">
        <v>0</v>
      </c>
      <c r="B142" s="28">
        <v>3020</v>
      </c>
      <c r="C142" s="28" t="s">
        <v>140</v>
      </c>
      <c r="D142" s="28" t="s">
        <v>7</v>
      </c>
      <c r="E142" s="28">
        <v>7178</v>
      </c>
      <c r="F142" s="28" t="s">
        <v>143</v>
      </c>
      <c r="G142" s="35" t="s">
        <v>4</v>
      </c>
      <c r="H142" s="36">
        <v>6</v>
      </c>
      <c r="I142" s="29">
        <v>56</v>
      </c>
      <c r="J142" s="29">
        <v>55</v>
      </c>
      <c r="K142" s="29">
        <v>54</v>
      </c>
      <c r="L142" s="29">
        <v>46</v>
      </c>
      <c r="M142" s="29">
        <v>51</v>
      </c>
      <c r="N142" s="29">
        <v>52</v>
      </c>
      <c r="O142" s="29">
        <v>36</v>
      </c>
      <c r="P142" s="29">
        <v>0</v>
      </c>
      <c r="Q142" s="29">
        <v>0</v>
      </c>
      <c r="R142" s="29">
        <v>0</v>
      </c>
      <c r="S142" s="29">
        <v>0</v>
      </c>
      <c r="T142" s="29">
        <v>0</v>
      </c>
      <c r="U142" s="29">
        <v>0</v>
      </c>
      <c r="V142" s="90">
        <v>350</v>
      </c>
    </row>
    <row r="143" spans="1:22">
      <c r="A143" s="27" t="s">
        <v>0</v>
      </c>
      <c r="B143" s="28">
        <v>3020</v>
      </c>
      <c r="C143" s="28" t="s">
        <v>140</v>
      </c>
      <c r="D143" s="28" t="s">
        <v>7</v>
      </c>
      <c r="E143" s="28">
        <v>7250</v>
      </c>
      <c r="F143" s="28" t="s">
        <v>151</v>
      </c>
      <c r="G143" s="35" t="s">
        <v>4</v>
      </c>
      <c r="H143" s="36">
        <v>6</v>
      </c>
      <c r="I143" s="29">
        <v>45</v>
      </c>
      <c r="J143" s="29">
        <v>49</v>
      </c>
      <c r="K143" s="29">
        <v>43</v>
      </c>
      <c r="L143" s="29">
        <v>22</v>
      </c>
      <c r="M143" s="29">
        <v>33</v>
      </c>
      <c r="N143" s="29">
        <v>26</v>
      </c>
      <c r="O143" s="29">
        <v>20</v>
      </c>
      <c r="P143" s="29">
        <v>0</v>
      </c>
      <c r="Q143" s="29">
        <v>0</v>
      </c>
      <c r="R143" s="29">
        <v>0</v>
      </c>
      <c r="S143" s="29">
        <v>0</v>
      </c>
      <c r="T143" s="29">
        <v>0</v>
      </c>
      <c r="U143" s="29">
        <v>0</v>
      </c>
      <c r="V143" s="122">
        <v>238</v>
      </c>
    </row>
    <row r="144" spans="1:22">
      <c r="A144" s="27" t="s">
        <v>0</v>
      </c>
      <c r="B144" s="28">
        <v>3020</v>
      </c>
      <c r="C144" s="28" t="s">
        <v>140</v>
      </c>
      <c r="D144" s="28" t="s">
        <v>7</v>
      </c>
      <c r="E144" s="28">
        <v>7059</v>
      </c>
      <c r="F144" s="28" t="s">
        <v>142</v>
      </c>
      <c r="G144" s="35">
        <v>10</v>
      </c>
      <c r="H144" s="36">
        <v>12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  <c r="R144" s="29">
        <v>0</v>
      </c>
      <c r="S144" s="29">
        <v>122</v>
      </c>
      <c r="T144" s="29">
        <v>143</v>
      </c>
      <c r="U144" s="29">
        <v>107</v>
      </c>
      <c r="V144" s="90">
        <v>372</v>
      </c>
    </row>
    <row r="145" spans="1:22">
      <c r="A145" s="27" t="s">
        <v>0</v>
      </c>
      <c r="B145" s="28">
        <v>3020</v>
      </c>
      <c r="C145" s="28" t="s">
        <v>140</v>
      </c>
      <c r="D145" s="28" t="s">
        <v>7</v>
      </c>
      <c r="E145" s="28">
        <v>7514</v>
      </c>
      <c r="F145" s="28" t="s">
        <v>152</v>
      </c>
      <c r="G145" s="35" t="s">
        <v>4</v>
      </c>
      <c r="H145" s="36">
        <v>6</v>
      </c>
      <c r="I145" s="29">
        <v>74</v>
      </c>
      <c r="J145" s="29">
        <v>66</v>
      </c>
      <c r="K145" s="29">
        <v>65</v>
      </c>
      <c r="L145" s="29">
        <v>52</v>
      </c>
      <c r="M145" s="29">
        <v>49</v>
      </c>
      <c r="N145" s="29">
        <v>53</v>
      </c>
      <c r="O145" s="29">
        <v>49</v>
      </c>
      <c r="P145" s="29">
        <v>0</v>
      </c>
      <c r="Q145" s="29">
        <v>0</v>
      </c>
      <c r="R145" s="29">
        <v>0</v>
      </c>
      <c r="S145" s="29">
        <v>0</v>
      </c>
      <c r="T145" s="29">
        <v>0</v>
      </c>
      <c r="U145" s="29">
        <v>0</v>
      </c>
      <c r="V145" s="90">
        <v>408</v>
      </c>
    </row>
    <row r="146" spans="1:22">
      <c r="A146" s="27" t="s">
        <v>0</v>
      </c>
      <c r="B146" s="28">
        <v>3020</v>
      </c>
      <c r="C146" s="28" t="s">
        <v>140</v>
      </c>
      <c r="D146" s="28" t="s">
        <v>7</v>
      </c>
      <c r="E146" s="28">
        <v>7188</v>
      </c>
      <c r="F146" s="28" t="s">
        <v>145</v>
      </c>
      <c r="G146" s="35" t="s">
        <v>4</v>
      </c>
      <c r="H146" s="36">
        <v>6</v>
      </c>
      <c r="I146" s="29">
        <v>29</v>
      </c>
      <c r="J146" s="29">
        <v>30</v>
      </c>
      <c r="K146" s="29">
        <v>25</v>
      </c>
      <c r="L146" s="29">
        <v>31</v>
      </c>
      <c r="M146" s="29">
        <v>28</v>
      </c>
      <c r="N146" s="29">
        <v>23</v>
      </c>
      <c r="O146" s="29">
        <v>14</v>
      </c>
      <c r="P146" s="29">
        <v>0</v>
      </c>
      <c r="Q146" s="29">
        <v>0</v>
      </c>
      <c r="R146" s="29">
        <v>0</v>
      </c>
      <c r="S146" s="29">
        <v>0</v>
      </c>
      <c r="T146" s="29">
        <v>0</v>
      </c>
      <c r="U146" s="29">
        <v>0</v>
      </c>
      <c r="V146" s="90">
        <v>180</v>
      </c>
    </row>
    <row r="147" spans="1:22">
      <c r="A147" s="27" t="s">
        <v>0</v>
      </c>
      <c r="B147" s="28">
        <v>3020</v>
      </c>
      <c r="C147" s="28" t="s">
        <v>140</v>
      </c>
      <c r="D147" s="28" t="s">
        <v>7</v>
      </c>
      <c r="E147" s="28">
        <v>7546</v>
      </c>
      <c r="F147" s="28" t="s">
        <v>155</v>
      </c>
      <c r="G147" s="35">
        <v>7</v>
      </c>
      <c r="H147" s="36">
        <v>9</v>
      </c>
      <c r="I147" s="29">
        <v>0</v>
      </c>
      <c r="J147" s="29">
        <v>0</v>
      </c>
      <c r="K147" s="29">
        <v>0</v>
      </c>
      <c r="L147" s="29">
        <v>0</v>
      </c>
      <c r="M147" s="29">
        <v>0</v>
      </c>
      <c r="N147" s="29">
        <v>0</v>
      </c>
      <c r="O147" s="29">
        <v>0</v>
      </c>
      <c r="P147" s="29">
        <v>32</v>
      </c>
      <c r="Q147" s="29">
        <v>35</v>
      </c>
      <c r="R147" s="29">
        <v>59</v>
      </c>
      <c r="S147" s="29">
        <v>0</v>
      </c>
      <c r="T147" s="29">
        <v>0</v>
      </c>
      <c r="U147" s="29">
        <v>0</v>
      </c>
      <c r="V147" s="90">
        <v>126</v>
      </c>
    </row>
    <row r="148" spans="1:22">
      <c r="A148" s="27" t="s">
        <v>0</v>
      </c>
      <c r="B148" s="28">
        <v>3020</v>
      </c>
      <c r="C148" s="28" t="s">
        <v>140</v>
      </c>
      <c r="D148" s="28" t="s">
        <v>7</v>
      </c>
      <c r="E148" s="28">
        <v>7518</v>
      </c>
      <c r="F148" s="28" t="s">
        <v>153</v>
      </c>
      <c r="G148" s="35" t="s">
        <v>4</v>
      </c>
      <c r="H148" s="36">
        <v>9</v>
      </c>
      <c r="I148" s="29">
        <v>49</v>
      </c>
      <c r="J148" s="29">
        <v>45</v>
      </c>
      <c r="K148" s="29">
        <v>43</v>
      </c>
      <c r="L148" s="29">
        <v>37</v>
      </c>
      <c r="M148" s="29">
        <v>51</v>
      </c>
      <c r="N148" s="29">
        <v>32</v>
      </c>
      <c r="O148" s="29">
        <v>36</v>
      </c>
      <c r="P148" s="29">
        <v>42</v>
      </c>
      <c r="Q148" s="29">
        <v>27</v>
      </c>
      <c r="R148" s="29">
        <v>40</v>
      </c>
      <c r="S148" s="29">
        <v>0</v>
      </c>
      <c r="T148" s="29">
        <v>0</v>
      </c>
      <c r="U148" s="29">
        <v>0</v>
      </c>
      <c r="V148" s="90">
        <v>402</v>
      </c>
    </row>
    <row r="149" spans="1:22">
      <c r="A149" s="27" t="s">
        <v>0</v>
      </c>
      <c r="B149" s="28">
        <v>3020</v>
      </c>
      <c r="C149" s="28" t="s">
        <v>140</v>
      </c>
      <c r="D149" s="28" t="s">
        <v>7</v>
      </c>
      <c r="E149" s="28">
        <v>7185</v>
      </c>
      <c r="F149" s="28" t="s">
        <v>144</v>
      </c>
      <c r="G149" s="35" t="s">
        <v>4</v>
      </c>
      <c r="H149" s="36">
        <v>3</v>
      </c>
      <c r="I149" s="29">
        <v>22</v>
      </c>
      <c r="J149" s="29">
        <v>25</v>
      </c>
      <c r="K149" s="29">
        <v>22</v>
      </c>
      <c r="L149" s="29">
        <v>17</v>
      </c>
      <c r="M149" s="29">
        <v>0</v>
      </c>
      <c r="N149" s="29">
        <v>0</v>
      </c>
      <c r="O149" s="29">
        <v>0</v>
      </c>
      <c r="P149" s="29">
        <v>0</v>
      </c>
      <c r="Q149" s="29">
        <v>0</v>
      </c>
      <c r="R149" s="29">
        <v>0</v>
      </c>
      <c r="S149" s="29">
        <v>0</v>
      </c>
      <c r="T149" s="29">
        <v>0</v>
      </c>
      <c r="U149" s="29">
        <v>0</v>
      </c>
      <c r="V149" s="90">
        <v>86</v>
      </c>
    </row>
    <row r="150" spans="1:22">
      <c r="A150" s="27" t="s">
        <v>0</v>
      </c>
      <c r="B150" s="28">
        <v>3020</v>
      </c>
      <c r="C150" s="28" t="s">
        <v>140</v>
      </c>
      <c r="D150" s="28" t="s">
        <v>7</v>
      </c>
      <c r="E150" s="28">
        <v>7523</v>
      </c>
      <c r="F150" s="28" t="s">
        <v>154</v>
      </c>
      <c r="G150" s="35" t="s">
        <v>4</v>
      </c>
      <c r="H150" s="36">
        <v>9</v>
      </c>
      <c r="I150" s="29">
        <v>24</v>
      </c>
      <c r="J150" s="29">
        <v>25</v>
      </c>
      <c r="K150" s="29">
        <v>27</v>
      </c>
      <c r="L150" s="29">
        <v>22</v>
      </c>
      <c r="M150" s="29">
        <v>32</v>
      </c>
      <c r="N150" s="29">
        <v>24</v>
      </c>
      <c r="O150" s="29">
        <v>28</v>
      </c>
      <c r="P150" s="29">
        <v>56</v>
      </c>
      <c r="Q150" s="29">
        <v>55</v>
      </c>
      <c r="R150" s="29">
        <v>44</v>
      </c>
      <c r="S150" s="29">
        <v>0</v>
      </c>
      <c r="T150" s="29">
        <v>0</v>
      </c>
      <c r="U150" s="29">
        <v>0</v>
      </c>
      <c r="V150" s="90">
        <v>337</v>
      </c>
    </row>
    <row r="151" spans="1:22">
      <c r="A151" s="27" t="s">
        <v>0</v>
      </c>
      <c r="B151" s="28">
        <v>3020</v>
      </c>
      <c r="C151" s="28" t="s">
        <v>140</v>
      </c>
      <c r="D151" s="28" t="s">
        <v>7</v>
      </c>
      <c r="E151" s="28">
        <v>7201</v>
      </c>
      <c r="F151" s="28" t="s">
        <v>147</v>
      </c>
      <c r="G151" s="35" t="s">
        <v>4</v>
      </c>
      <c r="H151" s="36">
        <v>6</v>
      </c>
      <c r="I151" s="29">
        <v>24</v>
      </c>
      <c r="J151" s="29">
        <v>24</v>
      </c>
      <c r="K151" s="29">
        <v>24</v>
      </c>
      <c r="L151" s="29">
        <v>25</v>
      </c>
      <c r="M151" s="29">
        <v>19</v>
      </c>
      <c r="N151" s="29">
        <v>24</v>
      </c>
      <c r="O151" s="29">
        <v>15</v>
      </c>
      <c r="P151" s="29">
        <v>0</v>
      </c>
      <c r="Q151" s="29">
        <v>0</v>
      </c>
      <c r="R151" s="29">
        <v>0</v>
      </c>
      <c r="S151" s="29">
        <v>0</v>
      </c>
      <c r="T151" s="29">
        <v>0</v>
      </c>
      <c r="U151" s="29">
        <v>0</v>
      </c>
      <c r="V151" s="90">
        <v>155</v>
      </c>
    </row>
    <row r="152" spans="1:22">
      <c r="A152" s="27" t="s">
        <v>0</v>
      </c>
      <c r="B152" s="28">
        <v>3020</v>
      </c>
      <c r="C152" s="28" t="s">
        <v>140</v>
      </c>
      <c r="D152" s="28" t="s">
        <v>7</v>
      </c>
      <c r="E152" s="28">
        <v>7211</v>
      </c>
      <c r="F152" s="28" t="s">
        <v>148</v>
      </c>
      <c r="G152" s="35" t="s">
        <v>4</v>
      </c>
      <c r="H152" s="36">
        <v>6</v>
      </c>
      <c r="I152" s="29">
        <v>48</v>
      </c>
      <c r="J152" s="29">
        <v>46</v>
      </c>
      <c r="K152" s="29">
        <v>44</v>
      </c>
      <c r="L152" s="29">
        <v>48</v>
      </c>
      <c r="M152" s="29">
        <v>46</v>
      </c>
      <c r="N152" s="29">
        <v>43</v>
      </c>
      <c r="O152" s="29">
        <v>39</v>
      </c>
      <c r="P152" s="29">
        <v>0</v>
      </c>
      <c r="Q152" s="29">
        <v>0</v>
      </c>
      <c r="R152" s="29">
        <v>0</v>
      </c>
      <c r="S152" s="29">
        <v>0</v>
      </c>
      <c r="T152" s="29">
        <v>0</v>
      </c>
      <c r="U152" s="29">
        <v>0</v>
      </c>
      <c r="V152" s="90">
        <v>314</v>
      </c>
    </row>
    <row r="153" spans="1:22" ht="15.75" thickBot="1">
      <c r="A153" s="39" t="s">
        <v>0</v>
      </c>
      <c r="B153" s="40">
        <v>3020</v>
      </c>
      <c r="C153" s="40" t="s">
        <v>140</v>
      </c>
      <c r="D153" s="40" t="s">
        <v>7</v>
      </c>
      <c r="E153" s="40">
        <v>7053</v>
      </c>
      <c r="F153" s="40" t="s">
        <v>141</v>
      </c>
      <c r="G153" s="41">
        <v>10</v>
      </c>
      <c r="H153" s="42">
        <v>12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v>0</v>
      </c>
      <c r="P153" s="43">
        <v>0</v>
      </c>
      <c r="Q153" s="43">
        <v>0</v>
      </c>
      <c r="R153" s="43">
        <v>0</v>
      </c>
      <c r="S153" s="43">
        <v>51</v>
      </c>
      <c r="T153" s="43">
        <v>49</v>
      </c>
      <c r="U153" s="43">
        <v>44</v>
      </c>
      <c r="V153" s="94">
        <v>144</v>
      </c>
    </row>
    <row r="154" spans="1:22" ht="16.5" thickTop="1" thickBot="1">
      <c r="A154" s="76"/>
      <c r="B154" s="104"/>
      <c r="C154" s="104"/>
      <c r="D154" s="104"/>
      <c r="E154" s="104"/>
      <c r="F154" s="100" t="s">
        <v>140</v>
      </c>
      <c r="G154" s="105"/>
      <c r="H154" s="106"/>
      <c r="I154" s="105">
        <f t="shared" ref="I154:V154" si="10">SUM(I137:I153)</f>
        <v>459</v>
      </c>
      <c r="J154" s="105">
        <f t="shared" si="10"/>
        <v>456</v>
      </c>
      <c r="K154" s="105">
        <f t="shared" si="10"/>
        <v>439</v>
      </c>
      <c r="L154" s="105">
        <f t="shared" si="10"/>
        <v>383</v>
      </c>
      <c r="M154" s="105">
        <f t="shared" si="10"/>
        <v>383</v>
      </c>
      <c r="N154" s="105">
        <f t="shared" si="10"/>
        <v>350</v>
      </c>
      <c r="O154" s="105">
        <f t="shared" si="10"/>
        <v>297</v>
      </c>
      <c r="P154" s="105">
        <f t="shared" si="10"/>
        <v>252</v>
      </c>
      <c r="Q154" s="105">
        <f t="shared" si="10"/>
        <v>231</v>
      </c>
      <c r="R154" s="105">
        <f t="shared" si="10"/>
        <v>256</v>
      </c>
      <c r="S154" s="105">
        <f t="shared" si="10"/>
        <v>173</v>
      </c>
      <c r="T154" s="105">
        <f t="shared" si="10"/>
        <v>192</v>
      </c>
      <c r="U154" s="105">
        <f t="shared" si="10"/>
        <v>151</v>
      </c>
      <c r="V154" s="95">
        <f t="shared" si="10"/>
        <v>4022</v>
      </c>
    </row>
    <row r="155" spans="1:22" ht="16.5" thickTop="1" thickBot="1">
      <c r="A155" s="1"/>
      <c r="B155" s="1"/>
      <c r="C155" s="1"/>
      <c r="D155" s="1"/>
      <c r="E155" s="1"/>
      <c r="F155" s="1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23"/>
    </row>
    <row r="156" spans="1:22" ht="15.75" thickTop="1">
      <c r="A156" s="24" t="s">
        <v>0</v>
      </c>
      <c r="B156" s="25">
        <v>46</v>
      </c>
      <c r="C156" s="25" t="s">
        <v>19</v>
      </c>
      <c r="D156" s="25" t="s">
        <v>7</v>
      </c>
      <c r="E156" s="25">
        <v>2041</v>
      </c>
      <c r="F156" s="25" t="s">
        <v>22</v>
      </c>
      <c r="G156" s="33">
        <v>9</v>
      </c>
      <c r="H156" s="34">
        <v>12</v>
      </c>
      <c r="I156" s="26">
        <v>0</v>
      </c>
      <c r="J156" s="26">
        <v>0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6">
        <v>0</v>
      </c>
      <c r="Q156" s="26">
        <v>0</v>
      </c>
      <c r="R156" s="26">
        <v>61</v>
      </c>
      <c r="S156" s="26">
        <v>60</v>
      </c>
      <c r="T156" s="26">
        <v>65</v>
      </c>
      <c r="U156" s="26">
        <v>47</v>
      </c>
      <c r="V156" s="89">
        <v>233</v>
      </c>
    </row>
    <row r="157" spans="1:22">
      <c r="A157" s="27" t="s">
        <v>0</v>
      </c>
      <c r="B157" s="28">
        <v>46</v>
      </c>
      <c r="C157" s="28" t="s">
        <v>19</v>
      </c>
      <c r="D157" s="28" t="s">
        <v>7</v>
      </c>
      <c r="E157" s="28">
        <v>2040</v>
      </c>
      <c r="F157" s="28" t="s">
        <v>21</v>
      </c>
      <c r="G157" s="35" t="s">
        <v>4</v>
      </c>
      <c r="H157" s="36">
        <v>4</v>
      </c>
      <c r="I157" s="29">
        <v>3</v>
      </c>
      <c r="J157" s="29">
        <v>47</v>
      </c>
      <c r="K157" s="29">
        <v>50</v>
      </c>
      <c r="L157" s="29">
        <v>47</v>
      </c>
      <c r="M157" s="29">
        <v>62</v>
      </c>
      <c r="N157" s="29">
        <v>0</v>
      </c>
      <c r="O157" s="29">
        <v>0</v>
      </c>
      <c r="P157" s="29">
        <v>0</v>
      </c>
      <c r="Q157" s="29">
        <v>0</v>
      </c>
      <c r="R157" s="29">
        <v>0</v>
      </c>
      <c r="S157" s="29">
        <v>0</v>
      </c>
      <c r="T157" s="29">
        <v>0</v>
      </c>
      <c r="U157" s="29">
        <v>0</v>
      </c>
      <c r="V157" s="90">
        <v>209</v>
      </c>
    </row>
    <row r="158" spans="1:22" ht="15.75" thickBot="1">
      <c r="A158" s="39" t="s">
        <v>0</v>
      </c>
      <c r="B158" s="40">
        <v>46</v>
      </c>
      <c r="C158" s="40" t="s">
        <v>19</v>
      </c>
      <c r="D158" s="40" t="s">
        <v>7</v>
      </c>
      <c r="E158" s="40">
        <v>2039</v>
      </c>
      <c r="F158" s="40" t="s">
        <v>20</v>
      </c>
      <c r="G158" s="41">
        <v>5</v>
      </c>
      <c r="H158" s="42">
        <v>8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v>58</v>
      </c>
      <c r="O158" s="43">
        <v>55</v>
      </c>
      <c r="P158" s="43">
        <v>67</v>
      </c>
      <c r="Q158" s="43">
        <v>55</v>
      </c>
      <c r="R158" s="43">
        <v>0</v>
      </c>
      <c r="S158" s="43">
        <v>0</v>
      </c>
      <c r="T158" s="43">
        <v>0</v>
      </c>
      <c r="U158" s="43">
        <v>0</v>
      </c>
      <c r="V158" s="94">
        <v>235</v>
      </c>
    </row>
    <row r="159" spans="1:22" s="73" customFormat="1" ht="16.5" thickTop="1" thickBot="1">
      <c r="A159" s="76"/>
      <c r="B159" s="104"/>
      <c r="C159" s="104"/>
      <c r="D159" s="104"/>
      <c r="E159" s="104"/>
      <c r="F159" s="100" t="s">
        <v>19</v>
      </c>
      <c r="G159" s="105"/>
      <c r="H159" s="106"/>
      <c r="I159" s="105">
        <f t="shared" ref="I159:V159" si="11">SUM(I156:I158)</f>
        <v>3</v>
      </c>
      <c r="J159" s="105">
        <f t="shared" si="11"/>
        <v>47</v>
      </c>
      <c r="K159" s="105">
        <f t="shared" si="11"/>
        <v>50</v>
      </c>
      <c r="L159" s="105">
        <f t="shared" si="11"/>
        <v>47</v>
      </c>
      <c r="M159" s="105">
        <f t="shared" si="11"/>
        <v>62</v>
      </c>
      <c r="N159" s="105">
        <f t="shared" si="11"/>
        <v>58</v>
      </c>
      <c r="O159" s="105">
        <f t="shared" si="11"/>
        <v>55</v>
      </c>
      <c r="P159" s="105">
        <f t="shared" si="11"/>
        <v>67</v>
      </c>
      <c r="Q159" s="105">
        <f t="shared" si="11"/>
        <v>55</v>
      </c>
      <c r="R159" s="105">
        <f t="shared" si="11"/>
        <v>61</v>
      </c>
      <c r="S159" s="105">
        <f t="shared" si="11"/>
        <v>60</v>
      </c>
      <c r="T159" s="105">
        <f t="shared" si="11"/>
        <v>65</v>
      </c>
      <c r="U159" s="105">
        <f t="shared" si="11"/>
        <v>47</v>
      </c>
      <c r="V159" s="95">
        <f t="shared" si="11"/>
        <v>677</v>
      </c>
    </row>
    <row r="160" spans="1:22" ht="16.5" thickTop="1" thickBot="1">
      <c r="A160" s="1"/>
      <c r="B160" s="1"/>
      <c r="C160" s="1"/>
      <c r="D160" s="1"/>
      <c r="E160" s="1"/>
      <c r="F160" s="1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23"/>
    </row>
    <row r="161" spans="1:22" ht="15.75" thickTop="1">
      <c r="A161" s="24" t="s">
        <v>0</v>
      </c>
      <c r="B161" s="25">
        <v>2195</v>
      </c>
      <c r="C161" s="25" t="s">
        <v>113</v>
      </c>
      <c r="D161" s="25" t="s">
        <v>7</v>
      </c>
      <c r="E161" s="25">
        <v>3301</v>
      </c>
      <c r="F161" s="25" t="s">
        <v>115</v>
      </c>
      <c r="G161" s="33">
        <v>7</v>
      </c>
      <c r="H161" s="34">
        <v>12</v>
      </c>
      <c r="I161" s="26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0</v>
      </c>
      <c r="O161" s="26">
        <v>0</v>
      </c>
      <c r="P161" s="26">
        <v>44</v>
      </c>
      <c r="Q161" s="26">
        <v>44</v>
      </c>
      <c r="R161" s="26">
        <v>47</v>
      </c>
      <c r="S161" s="26">
        <v>49</v>
      </c>
      <c r="T161" s="26">
        <v>40</v>
      </c>
      <c r="U161" s="26">
        <v>38</v>
      </c>
      <c r="V161" s="89">
        <v>262</v>
      </c>
    </row>
    <row r="162" spans="1:22">
      <c r="A162" s="27" t="s">
        <v>0</v>
      </c>
      <c r="B162" s="28">
        <v>2195</v>
      </c>
      <c r="C162" s="28" t="s">
        <v>113</v>
      </c>
      <c r="D162" s="28" t="s">
        <v>7</v>
      </c>
      <c r="E162" s="28">
        <v>3303</v>
      </c>
      <c r="F162" s="28" t="s">
        <v>116</v>
      </c>
      <c r="G162" s="35" t="s">
        <v>4</v>
      </c>
      <c r="H162" s="36">
        <v>6</v>
      </c>
      <c r="I162" s="29">
        <v>24</v>
      </c>
      <c r="J162" s="29">
        <v>33</v>
      </c>
      <c r="K162" s="29">
        <v>20</v>
      </c>
      <c r="L162" s="29">
        <v>24</v>
      </c>
      <c r="M162" s="29">
        <v>23</v>
      </c>
      <c r="N162" s="29">
        <v>25</v>
      </c>
      <c r="O162" s="29">
        <v>17</v>
      </c>
      <c r="P162" s="29">
        <v>0</v>
      </c>
      <c r="Q162" s="29">
        <v>0</v>
      </c>
      <c r="R162" s="29">
        <v>0</v>
      </c>
      <c r="S162" s="29">
        <v>0</v>
      </c>
      <c r="T162" s="29">
        <v>0</v>
      </c>
      <c r="U162" s="29">
        <v>0</v>
      </c>
      <c r="V162" s="90">
        <v>166</v>
      </c>
    </row>
    <row r="163" spans="1:22">
      <c r="A163" s="27" t="s">
        <v>0</v>
      </c>
      <c r="B163" s="28">
        <v>2195</v>
      </c>
      <c r="C163" s="28" t="s">
        <v>113</v>
      </c>
      <c r="D163" s="28" t="s">
        <v>7</v>
      </c>
      <c r="E163" s="28">
        <v>3325</v>
      </c>
      <c r="F163" s="28" t="s">
        <v>118</v>
      </c>
      <c r="G163" s="35" t="s">
        <v>4</v>
      </c>
      <c r="H163" s="36">
        <v>6</v>
      </c>
      <c r="I163" s="29">
        <v>97</v>
      </c>
      <c r="J163" s="29">
        <v>77</v>
      </c>
      <c r="K163" s="29">
        <v>88</v>
      </c>
      <c r="L163" s="29">
        <v>77</v>
      </c>
      <c r="M163" s="29">
        <v>77</v>
      </c>
      <c r="N163" s="29">
        <v>76</v>
      </c>
      <c r="O163" s="29">
        <v>47</v>
      </c>
      <c r="P163" s="29">
        <v>0</v>
      </c>
      <c r="Q163" s="29">
        <v>0</v>
      </c>
      <c r="R163" s="29">
        <v>0</v>
      </c>
      <c r="S163" s="29">
        <v>0</v>
      </c>
      <c r="T163" s="29">
        <v>0</v>
      </c>
      <c r="U163" s="29">
        <v>0</v>
      </c>
      <c r="V163" s="90">
        <v>539</v>
      </c>
    </row>
    <row r="164" spans="1:22">
      <c r="A164" s="27" t="s">
        <v>0</v>
      </c>
      <c r="B164" s="28">
        <v>2195</v>
      </c>
      <c r="C164" s="28" t="s">
        <v>113</v>
      </c>
      <c r="D164" s="28" t="s">
        <v>7</v>
      </c>
      <c r="E164" s="28">
        <v>1753</v>
      </c>
      <c r="F164" s="28" t="s">
        <v>114</v>
      </c>
      <c r="G164" s="35" t="s">
        <v>4</v>
      </c>
      <c r="H164" s="36">
        <v>6</v>
      </c>
      <c r="I164" s="29">
        <v>43</v>
      </c>
      <c r="J164" s="29">
        <v>45</v>
      </c>
      <c r="K164" s="29">
        <v>35</v>
      </c>
      <c r="L164" s="29">
        <v>27</v>
      </c>
      <c r="M164" s="29">
        <v>32</v>
      </c>
      <c r="N164" s="29">
        <v>24</v>
      </c>
      <c r="O164" s="29">
        <v>10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  <c r="V164" s="90">
        <v>216</v>
      </c>
    </row>
    <row r="165" spans="1:22" ht="15.75" thickBot="1">
      <c r="A165" s="39" t="s">
        <v>0</v>
      </c>
      <c r="B165" s="40">
        <v>2195</v>
      </c>
      <c r="C165" s="40" t="s">
        <v>113</v>
      </c>
      <c r="D165" s="40" t="s">
        <v>7</v>
      </c>
      <c r="E165" s="40">
        <v>3323</v>
      </c>
      <c r="F165" s="40" t="s">
        <v>117</v>
      </c>
      <c r="G165" s="41">
        <v>7</v>
      </c>
      <c r="H165" s="42">
        <v>9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v>0</v>
      </c>
      <c r="O165" s="43">
        <v>0</v>
      </c>
      <c r="P165" s="43">
        <v>42</v>
      </c>
      <c r="Q165" s="43">
        <v>26</v>
      </c>
      <c r="R165" s="43">
        <v>35</v>
      </c>
      <c r="S165" s="43">
        <v>0</v>
      </c>
      <c r="T165" s="43">
        <v>0</v>
      </c>
      <c r="U165" s="43">
        <v>0</v>
      </c>
      <c r="V165" s="94">
        <v>103</v>
      </c>
    </row>
    <row r="166" spans="1:22" s="73" customFormat="1" ht="16.5" thickTop="1" thickBot="1">
      <c r="A166" s="76"/>
      <c r="B166" s="104"/>
      <c r="C166" s="104"/>
      <c r="D166" s="104"/>
      <c r="E166" s="104"/>
      <c r="F166" s="104" t="s">
        <v>113</v>
      </c>
      <c r="G166" s="105"/>
      <c r="H166" s="106"/>
      <c r="I166" s="105">
        <f t="shared" ref="I166:V166" si="12">SUM(I161:I165)</f>
        <v>164</v>
      </c>
      <c r="J166" s="105">
        <f t="shared" si="12"/>
        <v>155</v>
      </c>
      <c r="K166" s="105">
        <f t="shared" si="12"/>
        <v>143</v>
      </c>
      <c r="L166" s="105">
        <f t="shared" si="12"/>
        <v>128</v>
      </c>
      <c r="M166" s="105">
        <f t="shared" si="12"/>
        <v>132</v>
      </c>
      <c r="N166" s="105">
        <f t="shared" si="12"/>
        <v>125</v>
      </c>
      <c r="O166" s="105">
        <f t="shared" si="12"/>
        <v>74</v>
      </c>
      <c r="P166" s="105">
        <f t="shared" si="12"/>
        <v>86</v>
      </c>
      <c r="Q166" s="105">
        <f t="shared" si="12"/>
        <v>70</v>
      </c>
      <c r="R166" s="105">
        <f t="shared" si="12"/>
        <v>82</v>
      </c>
      <c r="S166" s="105">
        <f t="shared" si="12"/>
        <v>49</v>
      </c>
      <c r="T166" s="105">
        <f t="shared" si="12"/>
        <v>40</v>
      </c>
      <c r="U166" s="105">
        <f t="shared" si="12"/>
        <v>38</v>
      </c>
      <c r="V166" s="95">
        <f t="shared" si="12"/>
        <v>1286</v>
      </c>
    </row>
    <row r="167" spans="1:22" s="73" customFormat="1" ht="15.75" thickTop="1">
      <c r="A167" s="6"/>
      <c r="B167" s="6"/>
      <c r="C167" s="6"/>
      <c r="D167" s="6"/>
      <c r="E167" s="6"/>
      <c r="F167" s="6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</row>
    <row r="168" spans="1:22" s="73" customFormat="1">
      <c r="A168" s="6"/>
      <c r="B168" s="6"/>
      <c r="C168" s="6"/>
      <c r="D168" s="6"/>
      <c r="E168" s="6"/>
      <c r="F168" s="6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</row>
    <row r="169" spans="1:22" s="73" customFormat="1" ht="15.75" thickBot="1">
      <c r="A169" s="6"/>
      <c r="B169" s="6"/>
      <c r="C169" s="6"/>
      <c r="D169" s="6"/>
      <c r="E169" s="6"/>
      <c r="F169" s="6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</row>
    <row r="170" spans="1:22" s="1" customFormat="1" ht="12.75" thickTop="1" thickBot="1">
      <c r="A170" s="49" t="s">
        <v>3</v>
      </c>
      <c r="B170" s="50" t="s">
        <v>1218</v>
      </c>
      <c r="C170" s="51" t="s">
        <v>1219</v>
      </c>
      <c r="D170" s="51" t="s">
        <v>1220</v>
      </c>
      <c r="E170" s="50" t="s">
        <v>1221</v>
      </c>
      <c r="F170" s="133" t="s">
        <v>1222</v>
      </c>
      <c r="G170" s="135" t="s">
        <v>1223</v>
      </c>
      <c r="H170" s="136" t="s">
        <v>1224</v>
      </c>
      <c r="I170" s="134" t="s">
        <v>4</v>
      </c>
      <c r="J170" s="50" t="str">
        <f>TEXT(0,1)</f>
        <v>1</v>
      </c>
      <c r="K170" s="50" t="str">
        <f>TEXT(0,2)</f>
        <v>2</v>
      </c>
      <c r="L170" s="50" t="str">
        <f>TEXT(0,3)</f>
        <v>3</v>
      </c>
      <c r="M170" s="50" t="str">
        <f>TEXT(0,4)</f>
        <v>4</v>
      </c>
      <c r="N170" s="50" t="str">
        <f>TEXT(0,5)</f>
        <v>5</v>
      </c>
      <c r="O170" s="50" t="str">
        <f>TEXT(0,6)</f>
        <v>6</v>
      </c>
      <c r="P170" s="50" t="str">
        <f>TEXT(0,7)</f>
        <v>7</v>
      </c>
      <c r="Q170" s="50" t="str">
        <f>TEXT(0,8)</f>
        <v>8</v>
      </c>
      <c r="R170" s="50" t="str">
        <f>TEXT(0,9)</f>
        <v>9</v>
      </c>
      <c r="S170" s="50" t="str">
        <f>TEXT(0,10)</f>
        <v>10</v>
      </c>
      <c r="T170" s="50" t="str">
        <f>TEXT(0,11)</f>
        <v>11</v>
      </c>
      <c r="U170" s="55" t="str">
        <f>TEXT(0,12)</f>
        <v>12</v>
      </c>
      <c r="V170" s="56" t="s">
        <v>5</v>
      </c>
    </row>
    <row r="171" spans="1:22" ht="15.75" thickTop="1">
      <c r="A171" s="24" t="s">
        <v>0</v>
      </c>
      <c r="B171" s="25">
        <v>1180</v>
      </c>
      <c r="C171" s="25" t="s">
        <v>72</v>
      </c>
      <c r="D171" s="25" t="s">
        <v>7</v>
      </c>
      <c r="E171" s="25">
        <v>5322</v>
      </c>
      <c r="F171" s="25" t="s">
        <v>78</v>
      </c>
      <c r="G171" s="33">
        <v>9</v>
      </c>
      <c r="H171" s="34">
        <v>12</v>
      </c>
      <c r="I171" s="26">
        <v>0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19</v>
      </c>
      <c r="S171" s="26">
        <v>7</v>
      </c>
      <c r="T171" s="26">
        <v>11</v>
      </c>
      <c r="U171" s="26">
        <v>13</v>
      </c>
      <c r="V171" s="89">
        <v>50</v>
      </c>
    </row>
    <row r="172" spans="1:22">
      <c r="A172" s="27" t="s">
        <v>0</v>
      </c>
      <c r="B172" s="28">
        <v>1180</v>
      </c>
      <c r="C172" s="28" t="s">
        <v>72</v>
      </c>
      <c r="D172" s="28" t="s">
        <v>7</v>
      </c>
      <c r="E172" s="28">
        <v>5319</v>
      </c>
      <c r="F172" s="28" t="s">
        <v>77</v>
      </c>
      <c r="G172" s="35">
        <v>10</v>
      </c>
      <c r="H172" s="36">
        <v>12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29">
        <v>0</v>
      </c>
      <c r="O172" s="29">
        <v>0</v>
      </c>
      <c r="P172" s="29">
        <v>0</v>
      </c>
      <c r="Q172" s="29">
        <v>0</v>
      </c>
      <c r="R172" s="29">
        <v>0</v>
      </c>
      <c r="S172" s="29">
        <v>27</v>
      </c>
      <c r="T172" s="29">
        <v>29</v>
      </c>
      <c r="U172" s="29">
        <v>22</v>
      </c>
      <c r="V172" s="90">
        <v>78</v>
      </c>
    </row>
    <row r="173" spans="1:22">
      <c r="A173" s="27" t="s">
        <v>0</v>
      </c>
      <c r="B173" s="28">
        <v>1180</v>
      </c>
      <c r="C173" s="28" t="s">
        <v>72</v>
      </c>
      <c r="D173" s="28" t="s">
        <v>7</v>
      </c>
      <c r="E173" s="28">
        <v>5308</v>
      </c>
      <c r="F173" s="28" t="s">
        <v>75</v>
      </c>
      <c r="G173" s="35">
        <v>7</v>
      </c>
      <c r="H173" s="36">
        <v>9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29">
        <v>0</v>
      </c>
      <c r="O173" s="29">
        <v>0</v>
      </c>
      <c r="P173" s="29">
        <v>19</v>
      </c>
      <c r="Q173" s="29">
        <v>28</v>
      </c>
      <c r="R173" s="29">
        <v>22</v>
      </c>
      <c r="S173" s="29">
        <v>0</v>
      </c>
      <c r="T173" s="29">
        <v>0</v>
      </c>
      <c r="U173" s="29">
        <v>0</v>
      </c>
      <c r="V173" s="90">
        <v>69</v>
      </c>
    </row>
    <row r="174" spans="1:22">
      <c r="A174" s="27" t="s">
        <v>0</v>
      </c>
      <c r="B174" s="28">
        <v>1180</v>
      </c>
      <c r="C174" s="28" t="s">
        <v>72</v>
      </c>
      <c r="D174" s="28" t="s">
        <v>7</v>
      </c>
      <c r="E174" s="28">
        <v>5303</v>
      </c>
      <c r="F174" s="28" t="s">
        <v>73</v>
      </c>
      <c r="G174" s="35" t="s">
        <v>4</v>
      </c>
      <c r="H174" s="36">
        <v>6</v>
      </c>
      <c r="I174" s="29">
        <v>38</v>
      </c>
      <c r="J174" s="29">
        <v>38</v>
      </c>
      <c r="K174" s="29">
        <v>33</v>
      </c>
      <c r="L174" s="29">
        <v>43</v>
      </c>
      <c r="M174" s="29">
        <v>33</v>
      </c>
      <c r="N174" s="29">
        <v>48</v>
      </c>
      <c r="O174" s="29">
        <v>24</v>
      </c>
      <c r="P174" s="29">
        <v>0</v>
      </c>
      <c r="Q174" s="29">
        <v>0</v>
      </c>
      <c r="R174" s="29">
        <v>0</v>
      </c>
      <c r="S174" s="29">
        <v>0</v>
      </c>
      <c r="T174" s="29">
        <v>0</v>
      </c>
      <c r="U174" s="29">
        <v>0</v>
      </c>
      <c r="V174" s="90">
        <v>257</v>
      </c>
    </row>
    <row r="175" spans="1:22">
      <c r="A175" s="27" t="s">
        <v>0</v>
      </c>
      <c r="B175" s="28">
        <v>1180</v>
      </c>
      <c r="C175" s="28" t="s">
        <v>72</v>
      </c>
      <c r="D175" s="28" t="s">
        <v>7</v>
      </c>
      <c r="E175" s="28">
        <v>5316</v>
      </c>
      <c r="F175" s="28" t="s">
        <v>76</v>
      </c>
      <c r="G175" s="35" t="s">
        <v>4</v>
      </c>
      <c r="H175" s="36">
        <v>5</v>
      </c>
      <c r="I175" s="29">
        <v>21</v>
      </c>
      <c r="J175" s="29">
        <v>22</v>
      </c>
      <c r="K175" s="29">
        <v>23</v>
      </c>
      <c r="L175" s="29">
        <v>17</v>
      </c>
      <c r="M175" s="29">
        <v>14</v>
      </c>
      <c r="N175" s="29">
        <v>13</v>
      </c>
      <c r="O175" s="29">
        <v>0</v>
      </c>
      <c r="P175" s="29">
        <v>0</v>
      </c>
      <c r="Q175" s="29">
        <v>0</v>
      </c>
      <c r="R175" s="29">
        <v>0</v>
      </c>
      <c r="S175" s="29">
        <v>0</v>
      </c>
      <c r="T175" s="29">
        <v>0</v>
      </c>
      <c r="U175" s="29">
        <v>0</v>
      </c>
      <c r="V175" s="90">
        <v>110</v>
      </c>
    </row>
    <row r="176" spans="1:22" ht="15.75" thickBot="1">
      <c r="A176" s="39" t="s">
        <v>0</v>
      </c>
      <c r="B176" s="40">
        <v>1180</v>
      </c>
      <c r="C176" s="40" t="s">
        <v>72</v>
      </c>
      <c r="D176" s="40" t="s">
        <v>7</v>
      </c>
      <c r="E176" s="40">
        <v>5304</v>
      </c>
      <c r="F176" s="40" t="s">
        <v>74</v>
      </c>
      <c r="G176" s="41">
        <v>6</v>
      </c>
      <c r="H176" s="42">
        <v>8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v>0</v>
      </c>
      <c r="O176" s="43">
        <v>11</v>
      </c>
      <c r="P176" s="43">
        <v>16</v>
      </c>
      <c r="Q176" s="43">
        <v>9</v>
      </c>
      <c r="R176" s="43">
        <v>0</v>
      </c>
      <c r="S176" s="43">
        <v>0</v>
      </c>
      <c r="T176" s="43">
        <v>0</v>
      </c>
      <c r="U176" s="43">
        <v>0</v>
      </c>
      <c r="V176" s="94">
        <v>36</v>
      </c>
    </row>
    <row r="177" spans="1:22" ht="16.5" thickTop="1" thickBot="1">
      <c r="A177" s="76"/>
      <c r="B177" s="104"/>
      <c r="C177" s="104"/>
      <c r="D177" s="104"/>
      <c r="E177" s="104"/>
      <c r="F177" s="100" t="s">
        <v>72</v>
      </c>
      <c r="G177" s="105"/>
      <c r="H177" s="106"/>
      <c r="I177" s="105">
        <f t="shared" ref="I177:V177" si="13">SUM(I171:I176)</f>
        <v>59</v>
      </c>
      <c r="J177" s="105">
        <f t="shared" si="13"/>
        <v>60</v>
      </c>
      <c r="K177" s="105">
        <f t="shared" si="13"/>
        <v>56</v>
      </c>
      <c r="L177" s="105">
        <f t="shared" si="13"/>
        <v>60</v>
      </c>
      <c r="M177" s="105">
        <f t="shared" si="13"/>
        <v>47</v>
      </c>
      <c r="N177" s="105">
        <f t="shared" si="13"/>
        <v>61</v>
      </c>
      <c r="O177" s="105">
        <f t="shared" si="13"/>
        <v>35</v>
      </c>
      <c r="P177" s="105">
        <f t="shared" si="13"/>
        <v>35</v>
      </c>
      <c r="Q177" s="105">
        <f t="shared" si="13"/>
        <v>37</v>
      </c>
      <c r="R177" s="105">
        <f t="shared" si="13"/>
        <v>41</v>
      </c>
      <c r="S177" s="105">
        <f t="shared" si="13"/>
        <v>34</v>
      </c>
      <c r="T177" s="105">
        <f t="shared" si="13"/>
        <v>40</v>
      </c>
      <c r="U177" s="105">
        <f t="shared" si="13"/>
        <v>35</v>
      </c>
      <c r="V177" s="95">
        <f t="shared" si="13"/>
        <v>600</v>
      </c>
    </row>
    <row r="178" spans="1:22" ht="16.5" thickTop="1" thickBot="1">
      <c r="A178" s="1"/>
      <c r="B178" s="1"/>
      <c r="C178" s="1"/>
      <c r="D178" s="1"/>
      <c r="E178" s="1"/>
      <c r="F178" s="1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23"/>
    </row>
    <row r="179" spans="1:22" ht="15.75" thickTop="1">
      <c r="A179" s="24" t="s">
        <v>0</v>
      </c>
      <c r="B179" s="25">
        <v>3260</v>
      </c>
      <c r="C179" s="25" t="s">
        <v>204</v>
      </c>
      <c r="D179" s="25" t="s">
        <v>7</v>
      </c>
      <c r="E179" s="25">
        <v>1854</v>
      </c>
      <c r="F179" s="25" t="s">
        <v>206</v>
      </c>
      <c r="G179" s="33" t="s">
        <v>4</v>
      </c>
      <c r="H179" s="34">
        <v>6</v>
      </c>
      <c r="I179" s="26">
        <v>79</v>
      </c>
      <c r="J179" s="26">
        <v>61</v>
      </c>
      <c r="K179" s="26">
        <v>64</v>
      </c>
      <c r="L179" s="26">
        <v>52</v>
      </c>
      <c r="M179" s="26">
        <v>44</v>
      </c>
      <c r="N179" s="26">
        <v>53</v>
      </c>
      <c r="O179" s="26">
        <v>35</v>
      </c>
      <c r="P179" s="26">
        <v>0</v>
      </c>
      <c r="Q179" s="26">
        <v>0</v>
      </c>
      <c r="R179" s="26">
        <v>0</v>
      </c>
      <c r="S179" s="26">
        <v>0</v>
      </c>
      <c r="T179" s="26">
        <v>0</v>
      </c>
      <c r="U179" s="26">
        <v>0</v>
      </c>
      <c r="V179" s="89">
        <v>388</v>
      </c>
    </row>
    <row r="180" spans="1:22">
      <c r="A180" s="27" t="s">
        <v>0</v>
      </c>
      <c r="B180" s="28">
        <v>3260</v>
      </c>
      <c r="C180" s="28" t="s">
        <v>204</v>
      </c>
      <c r="D180" s="28" t="s">
        <v>7</v>
      </c>
      <c r="E180" s="28">
        <v>1559</v>
      </c>
      <c r="F180" s="28" t="s">
        <v>205</v>
      </c>
      <c r="G180" s="35">
        <v>7</v>
      </c>
      <c r="H180" s="36">
        <v>9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26</v>
      </c>
      <c r="Q180" s="29">
        <v>35</v>
      </c>
      <c r="R180" s="29">
        <v>21</v>
      </c>
      <c r="S180" s="29">
        <v>0</v>
      </c>
      <c r="T180" s="29">
        <v>0</v>
      </c>
      <c r="U180" s="29">
        <v>0</v>
      </c>
      <c r="V180" s="90">
        <v>82</v>
      </c>
    </row>
    <row r="181" spans="1:22" ht="15.75" thickBot="1">
      <c r="A181" s="39" t="s">
        <v>0</v>
      </c>
      <c r="B181" s="40">
        <v>3260</v>
      </c>
      <c r="C181" s="40" t="s">
        <v>204</v>
      </c>
      <c r="D181" s="40" t="s">
        <v>7</v>
      </c>
      <c r="E181" s="40">
        <v>1857</v>
      </c>
      <c r="F181" s="40" t="s">
        <v>207</v>
      </c>
      <c r="G181" s="41">
        <v>10</v>
      </c>
      <c r="H181" s="42">
        <v>12</v>
      </c>
      <c r="I181" s="43">
        <v>0</v>
      </c>
      <c r="J181" s="43">
        <v>0</v>
      </c>
      <c r="K181" s="43">
        <v>0</v>
      </c>
      <c r="L181" s="43">
        <v>0</v>
      </c>
      <c r="M181" s="43">
        <v>0</v>
      </c>
      <c r="N181" s="43">
        <v>0</v>
      </c>
      <c r="O181" s="43">
        <v>0</v>
      </c>
      <c r="P181" s="43">
        <v>0</v>
      </c>
      <c r="Q181" s="43">
        <v>0</v>
      </c>
      <c r="R181" s="43">
        <v>0</v>
      </c>
      <c r="S181" s="43">
        <v>13</v>
      </c>
      <c r="T181" s="43">
        <v>7</v>
      </c>
      <c r="U181" s="43">
        <v>12</v>
      </c>
      <c r="V181" s="94">
        <v>32</v>
      </c>
    </row>
    <row r="182" spans="1:22" s="73" customFormat="1" ht="16.5" thickTop="1" thickBot="1">
      <c r="A182" s="76"/>
      <c r="B182" s="104"/>
      <c r="C182" s="104"/>
      <c r="D182" s="104"/>
      <c r="E182" s="104"/>
      <c r="F182" s="100" t="s">
        <v>204</v>
      </c>
      <c r="G182" s="105"/>
      <c r="H182" s="106"/>
      <c r="I182" s="105">
        <f t="shared" ref="I182:V182" si="14">SUM(I179:I181)</f>
        <v>79</v>
      </c>
      <c r="J182" s="105">
        <f t="shared" si="14"/>
        <v>61</v>
      </c>
      <c r="K182" s="105">
        <f t="shared" si="14"/>
        <v>64</v>
      </c>
      <c r="L182" s="105">
        <f t="shared" si="14"/>
        <v>52</v>
      </c>
      <c r="M182" s="105">
        <f t="shared" si="14"/>
        <v>44</v>
      </c>
      <c r="N182" s="105">
        <f t="shared" si="14"/>
        <v>53</v>
      </c>
      <c r="O182" s="105">
        <f t="shared" si="14"/>
        <v>35</v>
      </c>
      <c r="P182" s="105">
        <f t="shared" si="14"/>
        <v>26</v>
      </c>
      <c r="Q182" s="105">
        <f t="shared" si="14"/>
        <v>35</v>
      </c>
      <c r="R182" s="105">
        <f t="shared" si="14"/>
        <v>21</v>
      </c>
      <c r="S182" s="105">
        <f t="shared" si="14"/>
        <v>13</v>
      </c>
      <c r="T182" s="105">
        <f t="shared" si="14"/>
        <v>7</v>
      </c>
      <c r="U182" s="105">
        <f t="shared" si="14"/>
        <v>12</v>
      </c>
      <c r="V182" s="95">
        <f t="shared" si="14"/>
        <v>502</v>
      </c>
    </row>
    <row r="183" spans="1:22" ht="16.5" thickTop="1" thickBot="1">
      <c r="A183" s="1"/>
      <c r="B183" s="1"/>
      <c r="C183" s="1"/>
      <c r="D183" s="1"/>
      <c r="E183" s="1"/>
      <c r="F183" s="1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23"/>
    </row>
    <row r="184" spans="1:22" ht="15.75" thickTop="1">
      <c r="A184" s="24" t="s">
        <v>0</v>
      </c>
      <c r="B184" s="25">
        <v>4160</v>
      </c>
      <c r="C184" s="25" t="s">
        <v>244</v>
      </c>
      <c r="D184" s="25" t="s">
        <v>7</v>
      </c>
      <c r="E184" s="25">
        <v>1564</v>
      </c>
      <c r="F184" s="25" t="s">
        <v>245</v>
      </c>
      <c r="G184" s="33">
        <v>7</v>
      </c>
      <c r="H184" s="34">
        <v>12</v>
      </c>
      <c r="I184" s="26">
        <v>0</v>
      </c>
      <c r="J184" s="26">
        <v>0</v>
      </c>
      <c r="K184" s="26">
        <v>0</v>
      </c>
      <c r="L184" s="26">
        <v>0</v>
      </c>
      <c r="M184" s="26">
        <v>0</v>
      </c>
      <c r="N184" s="26">
        <v>0</v>
      </c>
      <c r="O184" s="26">
        <v>0</v>
      </c>
      <c r="P184" s="26">
        <v>37</v>
      </c>
      <c r="Q184" s="26">
        <v>17</v>
      </c>
      <c r="R184" s="26">
        <v>13</v>
      </c>
      <c r="S184" s="26">
        <v>14</v>
      </c>
      <c r="T184" s="26">
        <v>5</v>
      </c>
      <c r="U184" s="26">
        <v>10</v>
      </c>
      <c r="V184" s="89">
        <v>96</v>
      </c>
    </row>
    <row r="185" spans="1:22" ht="15.75" thickBot="1">
      <c r="A185" s="39" t="s">
        <v>0</v>
      </c>
      <c r="B185" s="40">
        <v>4160</v>
      </c>
      <c r="C185" s="40" t="s">
        <v>244</v>
      </c>
      <c r="D185" s="40" t="s">
        <v>7</v>
      </c>
      <c r="E185" s="40">
        <v>1873</v>
      </c>
      <c r="F185" s="40" t="s">
        <v>246</v>
      </c>
      <c r="G185" s="41" t="s">
        <v>4</v>
      </c>
      <c r="H185" s="42">
        <v>6</v>
      </c>
      <c r="I185" s="43">
        <v>57</v>
      </c>
      <c r="J185" s="43">
        <v>44</v>
      </c>
      <c r="K185" s="43">
        <v>37</v>
      </c>
      <c r="L185" s="43">
        <v>27</v>
      </c>
      <c r="M185" s="43">
        <v>18</v>
      </c>
      <c r="N185" s="43">
        <v>19</v>
      </c>
      <c r="O185" s="43">
        <v>22</v>
      </c>
      <c r="P185" s="43">
        <v>0</v>
      </c>
      <c r="Q185" s="43">
        <v>0</v>
      </c>
      <c r="R185" s="43">
        <v>0</v>
      </c>
      <c r="S185" s="43">
        <v>0</v>
      </c>
      <c r="T185" s="43">
        <v>0</v>
      </c>
      <c r="U185" s="43">
        <v>0</v>
      </c>
      <c r="V185" s="94">
        <v>224</v>
      </c>
    </row>
    <row r="186" spans="1:22" ht="16.5" thickTop="1" thickBot="1">
      <c r="A186" s="76"/>
      <c r="B186" s="104"/>
      <c r="C186" s="104"/>
      <c r="D186" s="104"/>
      <c r="E186" s="104"/>
      <c r="F186" s="100" t="s">
        <v>244</v>
      </c>
      <c r="G186" s="105"/>
      <c r="H186" s="106"/>
      <c r="I186" s="105">
        <f t="shared" ref="I186:V186" si="15">SUM(I184:I185)</f>
        <v>57</v>
      </c>
      <c r="J186" s="105">
        <f t="shared" si="15"/>
        <v>44</v>
      </c>
      <c r="K186" s="105">
        <f t="shared" si="15"/>
        <v>37</v>
      </c>
      <c r="L186" s="105">
        <f t="shared" si="15"/>
        <v>27</v>
      </c>
      <c r="M186" s="105">
        <f t="shared" si="15"/>
        <v>18</v>
      </c>
      <c r="N186" s="105">
        <f t="shared" si="15"/>
        <v>19</v>
      </c>
      <c r="O186" s="105">
        <f t="shared" si="15"/>
        <v>22</v>
      </c>
      <c r="P186" s="105">
        <f t="shared" si="15"/>
        <v>37</v>
      </c>
      <c r="Q186" s="105">
        <f t="shared" si="15"/>
        <v>17</v>
      </c>
      <c r="R186" s="105">
        <f t="shared" si="15"/>
        <v>13</v>
      </c>
      <c r="S186" s="105">
        <f t="shared" si="15"/>
        <v>14</v>
      </c>
      <c r="T186" s="105">
        <f t="shared" si="15"/>
        <v>5</v>
      </c>
      <c r="U186" s="105">
        <f t="shared" si="15"/>
        <v>10</v>
      </c>
      <c r="V186" s="95">
        <f t="shared" si="15"/>
        <v>320</v>
      </c>
    </row>
    <row r="187" spans="1:22" ht="16.5" thickTop="1" thickBot="1">
      <c r="A187" s="1"/>
      <c r="B187" s="1"/>
      <c r="C187" s="1"/>
      <c r="D187" s="1"/>
      <c r="E187" s="1"/>
      <c r="F187" s="1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23"/>
    </row>
    <row r="188" spans="1:22" ht="16.5" thickTop="1" thickBot="1">
      <c r="A188" s="76" t="s">
        <v>0</v>
      </c>
      <c r="B188" s="104">
        <v>2155</v>
      </c>
      <c r="C188" s="104" t="s">
        <v>107</v>
      </c>
      <c r="D188" s="104" t="s">
        <v>7</v>
      </c>
      <c r="E188" s="104">
        <v>5517</v>
      </c>
      <c r="F188" s="100" t="s">
        <v>108</v>
      </c>
      <c r="G188" s="105" t="s">
        <v>4</v>
      </c>
      <c r="H188" s="105">
        <v>2</v>
      </c>
      <c r="I188" s="105">
        <v>10</v>
      </c>
      <c r="J188" s="105">
        <v>14</v>
      </c>
      <c r="K188" s="105">
        <v>20</v>
      </c>
      <c r="L188" s="105">
        <v>0</v>
      </c>
      <c r="M188" s="105">
        <v>0</v>
      </c>
      <c r="N188" s="105">
        <v>0</v>
      </c>
      <c r="O188" s="105">
        <v>0</v>
      </c>
      <c r="P188" s="105">
        <v>0</v>
      </c>
      <c r="Q188" s="105">
        <v>0</v>
      </c>
      <c r="R188" s="105">
        <v>0</v>
      </c>
      <c r="S188" s="105">
        <v>0</v>
      </c>
      <c r="T188" s="105">
        <v>0</v>
      </c>
      <c r="U188" s="105">
        <v>0</v>
      </c>
      <c r="V188" s="95">
        <v>44</v>
      </c>
    </row>
    <row r="189" spans="1:22" ht="16.5" thickTop="1" thickBot="1">
      <c r="A189" s="1"/>
      <c r="B189" s="1"/>
      <c r="C189" s="1"/>
      <c r="D189" s="1"/>
      <c r="E189" s="1"/>
      <c r="F189" s="1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23"/>
    </row>
    <row r="190" spans="1:22" ht="15.75" thickTop="1">
      <c r="A190" s="24" t="s">
        <v>0</v>
      </c>
      <c r="B190" s="25">
        <v>4130</v>
      </c>
      <c r="C190" s="25" t="s">
        <v>240</v>
      </c>
      <c r="D190" s="25" t="s">
        <v>7</v>
      </c>
      <c r="E190" s="25">
        <v>1180</v>
      </c>
      <c r="F190" s="25" t="s">
        <v>242</v>
      </c>
      <c r="G190" s="33" t="s">
        <v>4</v>
      </c>
      <c r="H190" s="26">
        <v>7</v>
      </c>
      <c r="I190" s="33">
        <v>126</v>
      </c>
      <c r="J190" s="26">
        <v>97</v>
      </c>
      <c r="K190" s="26">
        <v>92</v>
      </c>
      <c r="L190" s="26">
        <v>80</v>
      </c>
      <c r="M190" s="26">
        <v>85</v>
      </c>
      <c r="N190" s="26">
        <v>91</v>
      </c>
      <c r="O190" s="26">
        <v>78</v>
      </c>
      <c r="P190" s="26">
        <v>70</v>
      </c>
      <c r="Q190" s="26">
        <v>0</v>
      </c>
      <c r="R190" s="26">
        <v>0</v>
      </c>
      <c r="S190" s="26">
        <v>0</v>
      </c>
      <c r="T190" s="26">
        <v>0</v>
      </c>
      <c r="U190" s="26">
        <v>0</v>
      </c>
      <c r="V190" s="89">
        <v>719</v>
      </c>
    </row>
    <row r="191" spans="1:22">
      <c r="A191" s="27" t="s">
        <v>0</v>
      </c>
      <c r="B191" s="28">
        <v>4130</v>
      </c>
      <c r="C191" s="28" t="s">
        <v>240</v>
      </c>
      <c r="D191" s="28" t="s">
        <v>7</v>
      </c>
      <c r="E191" s="28">
        <v>2157</v>
      </c>
      <c r="F191" s="28" t="s">
        <v>243</v>
      </c>
      <c r="G191" s="35">
        <v>8</v>
      </c>
      <c r="H191" s="29">
        <v>9</v>
      </c>
      <c r="I191" s="35">
        <v>0</v>
      </c>
      <c r="J191" s="29">
        <v>0</v>
      </c>
      <c r="K191" s="29">
        <v>0</v>
      </c>
      <c r="L191" s="29">
        <v>0</v>
      </c>
      <c r="M191" s="29">
        <v>0</v>
      </c>
      <c r="N191" s="29">
        <v>0</v>
      </c>
      <c r="O191" s="29">
        <v>0</v>
      </c>
      <c r="P191" s="29">
        <v>0</v>
      </c>
      <c r="Q191" s="29">
        <v>46</v>
      </c>
      <c r="R191" s="29">
        <v>26</v>
      </c>
      <c r="S191" s="29">
        <v>0</v>
      </c>
      <c r="T191" s="29">
        <v>0</v>
      </c>
      <c r="U191" s="29">
        <v>0</v>
      </c>
      <c r="V191" s="90">
        <v>72</v>
      </c>
    </row>
    <row r="192" spans="1:22" ht="15.75" thickBot="1">
      <c r="A192" s="39" t="s">
        <v>0</v>
      </c>
      <c r="B192" s="40">
        <v>4130</v>
      </c>
      <c r="C192" s="40" t="s">
        <v>240</v>
      </c>
      <c r="D192" s="40" t="s">
        <v>7</v>
      </c>
      <c r="E192" s="40">
        <v>1178</v>
      </c>
      <c r="F192" s="40" t="s">
        <v>241</v>
      </c>
      <c r="G192" s="41">
        <v>10</v>
      </c>
      <c r="H192" s="43">
        <v>12</v>
      </c>
      <c r="I192" s="41">
        <v>0</v>
      </c>
      <c r="J192" s="43">
        <v>0</v>
      </c>
      <c r="K192" s="43">
        <v>0</v>
      </c>
      <c r="L192" s="43">
        <v>0</v>
      </c>
      <c r="M192" s="43">
        <v>0</v>
      </c>
      <c r="N192" s="43">
        <v>0</v>
      </c>
      <c r="O192" s="43">
        <v>0</v>
      </c>
      <c r="P192" s="43">
        <v>0</v>
      </c>
      <c r="Q192" s="43">
        <v>0</v>
      </c>
      <c r="R192" s="43">
        <v>0</v>
      </c>
      <c r="S192" s="43">
        <v>26</v>
      </c>
      <c r="T192" s="43">
        <v>22</v>
      </c>
      <c r="U192" s="43">
        <v>31</v>
      </c>
      <c r="V192" s="94">
        <v>79</v>
      </c>
    </row>
    <row r="193" spans="1:22" s="73" customFormat="1" ht="16.5" thickTop="1" thickBot="1">
      <c r="A193" s="76"/>
      <c r="B193" s="104"/>
      <c r="C193" s="104"/>
      <c r="D193" s="104"/>
      <c r="E193" s="104"/>
      <c r="F193" s="100" t="s">
        <v>240</v>
      </c>
      <c r="G193" s="105"/>
      <c r="H193" s="105"/>
      <c r="I193" s="107">
        <f t="shared" ref="I193:V193" si="16">SUM(I190:I192)</f>
        <v>126</v>
      </c>
      <c r="J193" s="105">
        <f t="shared" si="16"/>
        <v>97</v>
      </c>
      <c r="K193" s="105">
        <f t="shared" si="16"/>
        <v>92</v>
      </c>
      <c r="L193" s="105">
        <f t="shared" si="16"/>
        <v>80</v>
      </c>
      <c r="M193" s="105">
        <f t="shared" si="16"/>
        <v>85</v>
      </c>
      <c r="N193" s="105">
        <f t="shared" si="16"/>
        <v>91</v>
      </c>
      <c r="O193" s="105">
        <f t="shared" si="16"/>
        <v>78</v>
      </c>
      <c r="P193" s="105">
        <f t="shared" si="16"/>
        <v>70</v>
      </c>
      <c r="Q193" s="105">
        <f t="shared" si="16"/>
        <v>46</v>
      </c>
      <c r="R193" s="105">
        <f t="shared" si="16"/>
        <v>26</v>
      </c>
      <c r="S193" s="105">
        <f t="shared" si="16"/>
        <v>26</v>
      </c>
      <c r="T193" s="105">
        <f t="shared" si="16"/>
        <v>22</v>
      </c>
      <c r="U193" s="105">
        <f t="shared" si="16"/>
        <v>31</v>
      </c>
      <c r="V193" s="95">
        <f t="shared" si="16"/>
        <v>870</v>
      </c>
    </row>
    <row r="194" spans="1:22" ht="16.5" thickTop="1" thickBot="1">
      <c r="A194" s="1"/>
      <c r="B194" s="1"/>
      <c r="C194" s="1"/>
      <c r="D194" s="1"/>
      <c r="E194" s="1"/>
      <c r="F194" s="1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23"/>
    </row>
    <row r="195" spans="1:22" ht="15.75" thickTop="1">
      <c r="A195" s="24" t="s">
        <v>0</v>
      </c>
      <c r="B195" s="25">
        <v>3240</v>
      </c>
      <c r="C195" s="25" t="s">
        <v>201</v>
      </c>
      <c r="D195" s="25" t="s">
        <v>7</v>
      </c>
      <c r="E195" s="25">
        <v>1761</v>
      </c>
      <c r="F195" s="25" t="s">
        <v>203</v>
      </c>
      <c r="G195" s="33">
        <v>9</v>
      </c>
      <c r="H195" s="26">
        <v>12</v>
      </c>
      <c r="I195" s="33">
        <v>0</v>
      </c>
      <c r="J195" s="26">
        <v>0</v>
      </c>
      <c r="K195" s="26">
        <v>0</v>
      </c>
      <c r="L195" s="26">
        <v>0</v>
      </c>
      <c r="M195" s="26">
        <v>0</v>
      </c>
      <c r="N195" s="26">
        <v>0</v>
      </c>
      <c r="O195" s="26">
        <v>0</v>
      </c>
      <c r="P195" s="26">
        <v>0</v>
      </c>
      <c r="Q195" s="26">
        <v>0</v>
      </c>
      <c r="R195" s="26">
        <v>53</v>
      </c>
      <c r="S195" s="26">
        <v>48</v>
      </c>
      <c r="T195" s="26">
        <v>37</v>
      </c>
      <c r="U195" s="26">
        <v>13</v>
      </c>
      <c r="V195" s="89">
        <v>151</v>
      </c>
    </row>
    <row r="196" spans="1:22" ht="15.75" thickBot="1">
      <c r="A196" s="39" t="s">
        <v>0</v>
      </c>
      <c r="B196" s="40">
        <v>3240</v>
      </c>
      <c r="C196" s="40" t="s">
        <v>201</v>
      </c>
      <c r="D196" s="40" t="s">
        <v>7</v>
      </c>
      <c r="E196" s="40">
        <v>1144</v>
      </c>
      <c r="F196" s="40" t="s">
        <v>202</v>
      </c>
      <c r="G196" s="37" t="s">
        <v>4</v>
      </c>
      <c r="H196" s="43">
        <v>8</v>
      </c>
      <c r="I196" s="41">
        <v>81</v>
      </c>
      <c r="J196" s="43">
        <v>86</v>
      </c>
      <c r="K196" s="43">
        <v>68</v>
      </c>
      <c r="L196" s="43">
        <v>73</v>
      </c>
      <c r="M196" s="43">
        <v>63</v>
      </c>
      <c r="N196" s="43">
        <v>90</v>
      </c>
      <c r="O196" s="43">
        <v>81</v>
      </c>
      <c r="P196" s="43">
        <v>75</v>
      </c>
      <c r="Q196" s="43">
        <v>62</v>
      </c>
      <c r="R196" s="43">
        <v>0</v>
      </c>
      <c r="S196" s="43">
        <v>0</v>
      </c>
      <c r="T196" s="43">
        <v>0</v>
      </c>
      <c r="U196" s="43">
        <v>0</v>
      </c>
      <c r="V196" s="94">
        <v>679</v>
      </c>
    </row>
    <row r="197" spans="1:22" ht="16.5" thickTop="1" thickBot="1">
      <c r="A197" s="76"/>
      <c r="B197" s="104"/>
      <c r="C197" s="104"/>
      <c r="D197" s="104"/>
      <c r="E197" s="104"/>
      <c r="F197" s="100" t="s">
        <v>201</v>
      </c>
      <c r="G197" s="105"/>
      <c r="H197" s="105"/>
      <c r="I197" s="107">
        <f t="shared" ref="I197:V197" si="17">SUM(I195:I196)</f>
        <v>81</v>
      </c>
      <c r="J197" s="105">
        <f t="shared" si="17"/>
        <v>86</v>
      </c>
      <c r="K197" s="105">
        <f t="shared" si="17"/>
        <v>68</v>
      </c>
      <c r="L197" s="105">
        <f t="shared" si="17"/>
        <v>73</v>
      </c>
      <c r="M197" s="105">
        <f t="shared" si="17"/>
        <v>63</v>
      </c>
      <c r="N197" s="105">
        <f t="shared" si="17"/>
        <v>90</v>
      </c>
      <c r="O197" s="105">
        <f t="shared" si="17"/>
        <v>81</v>
      </c>
      <c r="P197" s="105">
        <f t="shared" si="17"/>
        <v>75</v>
      </c>
      <c r="Q197" s="105">
        <f t="shared" si="17"/>
        <v>62</v>
      </c>
      <c r="R197" s="105">
        <f t="shared" si="17"/>
        <v>53</v>
      </c>
      <c r="S197" s="105">
        <f t="shared" si="17"/>
        <v>48</v>
      </c>
      <c r="T197" s="105">
        <f t="shared" si="17"/>
        <v>37</v>
      </c>
      <c r="U197" s="105">
        <f t="shared" si="17"/>
        <v>13</v>
      </c>
      <c r="V197" s="95">
        <f t="shared" si="17"/>
        <v>830</v>
      </c>
    </row>
    <row r="198" spans="1:22" ht="15.75" thickTop="1">
      <c r="A198" s="6"/>
      <c r="B198" s="6"/>
      <c r="C198" s="6"/>
      <c r="D198" s="6"/>
      <c r="E198" s="6"/>
      <c r="F198" s="75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</row>
    <row r="199" spans="1:22">
      <c r="A199" s="6"/>
      <c r="B199" s="6"/>
      <c r="C199" s="6"/>
      <c r="D199" s="6"/>
      <c r="E199" s="6"/>
      <c r="F199" s="75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</row>
    <row r="200" spans="1:22">
      <c r="A200" s="6"/>
      <c r="B200" s="6"/>
      <c r="C200" s="6"/>
      <c r="D200" s="6"/>
      <c r="E200" s="6"/>
      <c r="F200" s="75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</row>
    <row r="201" spans="1:22">
      <c r="A201" s="6"/>
      <c r="B201" s="6"/>
      <c r="C201" s="6"/>
      <c r="D201" s="6"/>
      <c r="E201" s="6"/>
      <c r="F201" s="75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</row>
    <row r="202" spans="1:22" ht="15.75" thickBot="1">
      <c r="A202" s="6"/>
      <c r="B202" s="6"/>
      <c r="C202" s="6"/>
      <c r="D202" s="6"/>
      <c r="E202" s="6"/>
      <c r="F202" s="75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</row>
    <row r="203" spans="1:22" s="1" customFormat="1" ht="12.75" thickTop="1" thickBot="1">
      <c r="A203" s="49" t="s">
        <v>3</v>
      </c>
      <c r="B203" s="50" t="s">
        <v>1218</v>
      </c>
      <c r="C203" s="51" t="s">
        <v>1219</v>
      </c>
      <c r="D203" s="51" t="s">
        <v>1220</v>
      </c>
      <c r="E203" s="50" t="s">
        <v>1221</v>
      </c>
      <c r="F203" s="133" t="s">
        <v>1222</v>
      </c>
      <c r="G203" s="135" t="s">
        <v>1223</v>
      </c>
      <c r="H203" s="136" t="s">
        <v>1224</v>
      </c>
      <c r="I203" s="134" t="s">
        <v>4</v>
      </c>
      <c r="J203" s="50" t="str">
        <f>TEXT(0,1)</f>
        <v>1</v>
      </c>
      <c r="K203" s="50" t="str">
        <f>TEXT(0,2)</f>
        <v>2</v>
      </c>
      <c r="L203" s="50" t="str">
        <f>TEXT(0,3)</f>
        <v>3</v>
      </c>
      <c r="M203" s="50" t="str">
        <f>TEXT(0,4)</f>
        <v>4</v>
      </c>
      <c r="N203" s="50" t="str">
        <f>TEXT(0,5)</f>
        <v>5</v>
      </c>
      <c r="O203" s="50" t="str">
        <f>TEXT(0,6)</f>
        <v>6</v>
      </c>
      <c r="P203" s="50" t="str">
        <f>TEXT(0,7)</f>
        <v>7</v>
      </c>
      <c r="Q203" s="50" t="str">
        <f>TEXT(0,8)</f>
        <v>8</v>
      </c>
      <c r="R203" s="50" t="str">
        <f>TEXT(0,9)</f>
        <v>9</v>
      </c>
      <c r="S203" s="50" t="str">
        <f>TEXT(0,10)</f>
        <v>10</v>
      </c>
      <c r="T203" s="50" t="str">
        <f>TEXT(0,11)</f>
        <v>11</v>
      </c>
      <c r="U203" s="55" t="str">
        <f>TEXT(0,12)</f>
        <v>12</v>
      </c>
      <c r="V203" s="56" t="s">
        <v>5</v>
      </c>
    </row>
    <row r="204" spans="1:22" ht="15.75" thickTop="1">
      <c r="A204" s="24" t="s">
        <v>0</v>
      </c>
      <c r="B204" s="25">
        <v>1085</v>
      </c>
      <c r="C204" s="25" t="s">
        <v>58</v>
      </c>
      <c r="D204" s="25" t="s">
        <v>7</v>
      </c>
      <c r="E204" s="25">
        <v>2013</v>
      </c>
      <c r="F204" s="25" t="s">
        <v>62</v>
      </c>
      <c r="G204" s="33" t="s">
        <v>4</v>
      </c>
      <c r="H204" s="34">
        <v>7</v>
      </c>
      <c r="I204" s="26">
        <v>46</v>
      </c>
      <c r="J204" s="26">
        <v>21</v>
      </c>
      <c r="K204" s="26">
        <v>28</v>
      </c>
      <c r="L204" s="26">
        <v>28</v>
      </c>
      <c r="M204" s="26">
        <v>28</v>
      </c>
      <c r="N204" s="26">
        <v>35</v>
      </c>
      <c r="O204" s="26">
        <v>30</v>
      </c>
      <c r="P204" s="26">
        <v>30</v>
      </c>
      <c r="Q204" s="26">
        <v>0</v>
      </c>
      <c r="R204" s="26">
        <v>0</v>
      </c>
      <c r="S204" s="26">
        <v>0</v>
      </c>
      <c r="T204" s="26">
        <v>0</v>
      </c>
      <c r="U204" s="26">
        <v>0</v>
      </c>
      <c r="V204" s="89">
        <v>246</v>
      </c>
    </row>
    <row r="205" spans="1:22">
      <c r="A205" s="27" t="s">
        <v>0</v>
      </c>
      <c r="B205" s="28">
        <v>1085</v>
      </c>
      <c r="C205" s="28" t="s">
        <v>58</v>
      </c>
      <c r="D205" s="28" t="s">
        <v>7</v>
      </c>
      <c r="E205" s="28">
        <v>2004</v>
      </c>
      <c r="F205" s="28" t="s">
        <v>60</v>
      </c>
      <c r="G205" s="35">
        <v>6</v>
      </c>
      <c r="H205" s="36">
        <v>8</v>
      </c>
      <c r="I205" s="29">
        <v>0</v>
      </c>
      <c r="J205" s="29">
        <v>0</v>
      </c>
      <c r="K205" s="29">
        <v>0</v>
      </c>
      <c r="L205" s="29">
        <v>0</v>
      </c>
      <c r="M205" s="29">
        <v>0</v>
      </c>
      <c r="N205" s="29">
        <v>0</v>
      </c>
      <c r="O205" s="29">
        <v>19</v>
      </c>
      <c r="P205" s="29">
        <v>19</v>
      </c>
      <c r="Q205" s="29">
        <v>13</v>
      </c>
      <c r="R205" s="29">
        <v>0</v>
      </c>
      <c r="S205" s="29">
        <v>0</v>
      </c>
      <c r="T205" s="29">
        <v>0</v>
      </c>
      <c r="U205" s="29">
        <v>0</v>
      </c>
      <c r="V205" s="90">
        <v>51</v>
      </c>
    </row>
    <row r="206" spans="1:22">
      <c r="A206" s="27" t="s">
        <v>0</v>
      </c>
      <c r="B206" s="28">
        <v>1085</v>
      </c>
      <c r="C206" s="28" t="s">
        <v>58</v>
      </c>
      <c r="D206" s="28" t="s">
        <v>7</v>
      </c>
      <c r="E206" s="28">
        <v>2011</v>
      </c>
      <c r="F206" s="28" t="s">
        <v>61</v>
      </c>
      <c r="G206" s="35">
        <v>8</v>
      </c>
      <c r="H206" s="36">
        <v>12</v>
      </c>
      <c r="I206" s="29">
        <v>0</v>
      </c>
      <c r="J206" s="29">
        <v>0</v>
      </c>
      <c r="K206" s="29">
        <v>0</v>
      </c>
      <c r="L206" s="29">
        <v>0</v>
      </c>
      <c r="M206" s="29">
        <v>0</v>
      </c>
      <c r="N206" s="29">
        <v>0</v>
      </c>
      <c r="O206" s="29">
        <v>0</v>
      </c>
      <c r="P206" s="29">
        <v>0</v>
      </c>
      <c r="Q206" s="29">
        <v>24</v>
      </c>
      <c r="R206" s="29">
        <v>10</v>
      </c>
      <c r="S206" s="29">
        <v>6</v>
      </c>
      <c r="T206" s="29">
        <v>6</v>
      </c>
      <c r="U206" s="29">
        <v>8</v>
      </c>
      <c r="V206" s="90">
        <v>54</v>
      </c>
    </row>
    <row r="207" spans="1:22">
      <c r="A207" s="27" t="s">
        <v>0</v>
      </c>
      <c r="B207" s="28">
        <v>1085</v>
      </c>
      <c r="C207" s="28" t="s">
        <v>58</v>
      </c>
      <c r="D207" s="28" t="s">
        <v>7</v>
      </c>
      <c r="E207" s="28">
        <v>2036</v>
      </c>
      <c r="F207" s="28" t="s">
        <v>65</v>
      </c>
      <c r="G207" s="35" t="s">
        <v>4</v>
      </c>
      <c r="H207" s="36">
        <v>6</v>
      </c>
      <c r="I207" s="29">
        <v>19</v>
      </c>
      <c r="J207" s="29">
        <v>17</v>
      </c>
      <c r="K207" s="29">
        <v>19</v>
      </c>
      <c r="L207" s="29">
        <v>6</v>
      </c>
      <c r="M207" s="29">
        <v>22</v>
      </c>
      <c r="N207" s="29">
        <v>14</v>
      </c>
      <c r="O207" s="29">
        <v>16</v>
      </c>
      <c r="P207" s="29">
        <v>0</v>
      </c>
      <c r="Q207" s="29">
        <v>0</v>
      </c>
      <c r="R207" s="29">
        <v>0</v>
      </c>
      <c r="S207" s="29">
        <v>0</v>
      </c>
      <c r="T207" s="29">
        <v>0</v>
      </c>
      <c r="U207" s="29">
        <v>0</v>
      </c>
      <c r="V207" s="90">
        <v>113</v>
      </c>
    </row>
    <row r="208" spans="1:22">
      <c r="A208" s="27" t="s">
        <v>0</v>
      </c>
      <c r="B208" s="28">
        <v>1085</v>
      </c>
      <c r="C208" s="28" t="s">
        <v>58</v>
      </c>
      <c r="D208" s="28" t="s">
        <v>7</v>
      </c>
      <c r="E208" s="28">
        <v>2035</v>
      </c>
      <c r="F208" s="28" t="s">
        <v>64</v>
      </c>
      <c r="G208" s="35">
        <v>7</v>
      </c>
      <c r="H208" s="36">
        <v>12</v>
      </c>
      <c r="I208" s="29">
        <v>0</v>
      </c>
      <c r="J208" s="29">
        <v>0</v>
      </c>
      <c r="K208" s="29">
        <v>0</v>
      </c>
      <c r="L208" s="29">
        <v>0</v>
      </c>
      <c r="M208" s="29">
        <v>0</v>
      </c>
      <c r="N208" s="29">
        <v>0</v>
      </c>
      <c r="O208" s="29">
        <v>0</v>
      </c>
      <c r="P208" s="29">
        <v>20</v>
      </c>
      <c r="Q208" s="29">
        <v>17</v>
      </c>
      <c r="R208" s="29">
        <v>21</v>
      </c>
      <c r="S208" s="29">
        <v>13</v>
      </c>
      <c r="T208" s="29">
        <v>7</v>
      </c>
      <c r="U208" s="29">
        <v>12</v>
      </c>
      <c r="V208" s="90">
        <v>90</v>
      </c>
    </row>
    <row r="209" spans="1:22">
      <c r="A209" s="27" t="s">
        <v>0</v>
      </c>
      <c r="B209" s="28">
        <v>1085</v>
      </c>
      <c r="C209" s="28" t="s">
        <v>58</v>
      </c>
      <c r="D209" s="28" t="s">
        <v>7</v>
      </c>
      <c r="E209" s="28">
        <v>2002</v>
      </c>
      <c r="F209" s="28" t="s">
        <v>59</v>
      </c>
      <c r="G209" s="35">
        <v>9</v>
      </c>
      <c r="H209" s="36">
        <v>12</v>
      </c>
      <c r="I209" s="29">
        <v>0</v>
      </c>
      <c r="J209" s="29">
        <v>0</v>
      </c>
      <c r="K209" s="29">
        <v>0</v>
      </c>
      <c r="L209" s="29">
        <v>0</v>
      </c>
      <c r="M209" s="29">
        <v>0</v>
      </c>
      <c r="N209" s="29">
        <v>0</v>
      </c>
      <c r="O209" s="29">
        <v>0</v>
      </c>
      <c r="P209" s="29">
        <v>0</v>
      </c>
      <c r="Q209" s="29">
        <v>0</v>
      </c>
      <c r="R209" s="29">
        <v>10</v>
      </c>
      <c r="S209" s="29">
        <v>12</v>
      </c>
      <c r="T209" s="29">
        <v>4</v>
      </c>
      <c r="U209" s="29">
        <v>3</v>
      </c>
      <c r="V209" s="90">
        <v>29</v>
      </c>
    </row>
    <row r="210" spans="1:22" ht="15.75" thickBot="1">
      <c r="A210" s="39" t="s">
        <v>0</v>
      </c>
      <c r="B210" s="40">
        <v>1085</v>
      </c>
      <c r="C210" s="40" t="s">
        <v>58</v>
      </c>
      <c r="D210" s="40" t="s">
        <v>7</v>
      </c>
      <c r="E210" s="40">
        <v>2023</v>
      </c>
      <c r="F210" s="40" t="s">
        <v>63</v>
      </c>
      <c r="G210" s="41" t="s">
        <v>4</v>
      </c>
      <c r="H210" s="42">
        <v>5</v>
      </c>
      <c r="I210" s="43">
        <v>26</v>
      </c>
      <c r="J210" s="43">
        <v>25</v>
      </c>
      <c r="K210" s="43">
        <v>24</v>
      </c>
      <c r="L210" s="43">
        <v>14</v>
      </c>
      <c r="M210" s="43">
        <v>30</v>
      </c>
      <c r="N210" s="43">
        <v>28</v>
      </c>
      <c r="O210" s="43">
        <v>0</v>
      </c>
      <c r="P210" s="43">
        <v>0</v>
      </c>
      <c r="Q210" s="43">
        <v>0</v>
      </c>
      <c r="R210" s="43">
        <v>0</v>
      </c>
      <c r="S210" s="43">
        <v>0</v>
      </c>
      <c r="T210" s="43">
        <v>0</v>
      </c>
      <c r="U210" s="43">
        <v>0</v>
      </c>
      <c r="V210" s="94">
        <v>147</v>
      </c>
    </row>
    <row r="211" spans="1:22" ht="16.5" thickTop="1" thickBot="1">
      <c r="A211" s="76"/>
      <c r="B211" s="104"/>
      <c r="C211" s="104"/>
      <c r="D211" s="104"/>
      <c r="E211" s="104"/>
      <c r="F211" s="100" t="s">
        <v>58</v>
      </c>
      <c r="G211" s="105"/>
      <c r="H211" s="106"/>
      <c r="I211" s="105">
        <f t="shared" ref="I211:V211" si="18">SUM(I204:I210)</f>
        <v>91</v>
      </c>
      <c r="J211" s="105">
        <f t="shared" si="18"/>
        <v>63</v>
      </c>
      <c r="K211" s="105">
        <f t="shared" si="18"/>
        <v>71</v>
      </c>
      <c r="L211" s="105">
        <f t="shared" si="18"/>
        <v>48</v>
      </c>
      <c r="M211" s="105">
        <f t="shared" si="18"/>
        <v>80</v>
      </c>
      <c r="N211" s="105">
        <f t="shared" si="18"/>
        <v>77</v>
      </c>
      <c r="O211" s="105">
        <f t="shared" si="18"/>
        <v>65</v>
      </c>
      <c r="P211" s="105">
        <f t="shared" si="18"/>
        <v>69</v>
      </c>
      <c r="Q211" s="105">
        <f t="shared" si="18"/>
        <v>54</v>
      </c>
      <c r="R211" s="105">
        <f t="shared" si="18"/>
        <v>41</v>
      </c>
      <c r="S211" s="105">
        <f t="shared" si="18"/>
        <v>31</v>
      </c>
      <c r="T211" s="105">
        <f t="shared" si="18"/>
        <v>17</v>
      </c>
      <c r="U211" s="105">
        <f t="shared" si="18"/>
        <v>23</v>
      </c>
      <c r="V211" s="95">
        <f t="shared" si="18"/>
        <v>730</v>
      </c>
    </row>
    <row r="212" spans="1:22" ht="16.5" thickTop="1" thickBot="1">
      <c r="A212" s="6"/>
      <c r="B212" s="6"/>
      <c r="C212" s="6"/>
      <c r="D212" s="6"/>
      <c r="E212" s="6"/>
      <c r="F212" s="75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</row>
    <row r="213" spans="1:22" ht="15.75" thickTop="1">
      <c r="A213" s="24" t="s">
        <v>0</v>
      </c>
      <c r="B213" s="25">
        <v>4077</v>
      </c>
      <c r="C213" s="25" t="s">
        <v>226</v>
      </c>
      <c r="D213" s="25" t="s">
        <v>7</v>
      </c>
      <c r="E213" s="25">
        <v>2582</v>
      </c>
      <c r="F213" s="25" t="s">
        <v>230</v>
      </c>
      <c r="G213" s="33" t="s">
        <v>4</v>
      </c>
      <c r="H213" s="34">
        <v>6</v>
      </c>
      <c r="I213" s="26">
        <v>34</v>
      </c>
      <c r="J213" s="26">
        <v>41</v>
      </c>
      <c r="K213" s="26">
        <v>39</v>
      </c>
      <c r="L213" s="26">
        <v>43</v>
      </c>
      <c r="M213" s="26">
        <v>60</v>
      </c>
      <c r="N213" s="26">
        <v>41</v>
      </c>
      <c r="O213" s="26">
        <v>56</v>
      </c>
      <c r="P213" s="26">
        <v>0</v>
      </c>
      <c r="Q213" s="26">
        <v>0</v>
      </c>
      <c r="R213" s="26">
        <v>0</v>
      </c>
      <c r="S213" s="26">
        <v>0</v>
      </c>
      <c r="T213" s="26">
        <v>0</v>
      </c>
      <c r="U213" s="26">
        <v>0</v>
      </c>
      <c r="V213" s="89">
        <v>314</v>
      </c>
    </row>
    <row r="214" spans="1:22">
      <c r="A214" s="27" t="s">
        <v>0</v>
      </c>
      <c r="B214" s="28">
        <v>4077</v>
      </c>
      <c r="C214" s="28" t="s">
        <v>226</v>
      </c>
      <c r="D214" s="28" t="s">
        <v>7</v>
      </c>
      <c r="E214" s="28">
        <v>2587</v>
      </c>
      <c r="F214" s="28" t="s">
        <v>231</v>
      </c>
      <c r="G214" s="35">
        <v>7</v>
      </c>
      <c r="H214" s="36">
        <v>12</v>
      </c>
      <c r="I214" s="29">
        <v>0</v>
      </c>
      <c r="J214" s="29">
        <v>0</v>
      </c>
      <c r="K214" s="29">
        <v>0</v>
      </c>
      <c r="L214" s="29">
        <v>0</v>
      </c>
      <c r="M214" s="29">
        <v>0</v>
      </c>
      <c r="N214" s="29">
        <v>0</v>
      </c>
      <c r="O214" s="29">
        <v>0</v>
      </c>
      <c r="P214" s="29">
        <v>79</v>
      </c>
      <c r="Q214" s="29">
        <v>65</v>
      </c>
      <c r="R214" s="29">
        <v>82</v>
      </c>
      <c r="S214" s="29">
        <v>16</v>
      </c>
      <c r="T214" s="29">
        <v>12</v>
      </c>
      <c r="U214" s="29">
        <v>19</v>
      </c>
      <c r="V214" s="90">
        <v>273</v>
      </c>
    </row>
    <row r="215" spans="1:22">
      <c r="A215" s="27" t="s">
        <v>0</v>
      </c>
      <c r="B215" s="28">
        <v>4077</v>
      </c>
      <c r="C215" s="28" t="s">
        <v>226</v>
      </c>
      <c r="D215" s="28" t="s">
        <v>7</v>
      </c>
      <c r="E215" s="28">
        <v>2588</v>
      </c>
      <c r="F215" s="28" t="s">
        <v>232</v>
      </c>
      <c r="G215" s="35" t="s">
        <v>4</v>
      </c>
      <c r="H215" s="36">
        <v>6</v>
      </c>
      <c r="I215" s="29">
        <v>49</v>
      </c>
      <c r="J215" s="29">
        <v>70</v>
      </c>
      <c r="K215" s="29">
        <v>54</v>
      </c>
      <c r="L215" s="29">
        <v>54</v>
      </c>
      <c r="M215" s="29">
        <v>52</v>
      </c>
      <c r="N215" s="29">
        <v>51</v>
      </c>
      <c r="O215" s="29">
        <v>45</v>
      </c>
      <c r="P215" s="29">
        <v>0</v>
      </c>
      <c r="Q215" s="29">
        <v>0</v>
      </c>
      <c r="R215" s="29">
        <v>0</v>
      </c>
      <c r="S215" s="29">
        <v>0</v>
      </c>
      <c r="T215" s="29">
        <v>0</v>
      </c>
      <c r="U215" s="29">
        <v>0</v>
      </c>
      <c r="V215" s="90">
        <v>375</v>
      </c>
    </row>
    <row r="216" spans="1:22">
      <c r="A216" s="27" t="s">
        <v>0</v>
      </c>
      <c r="B216" s="28">
        <v>4077</v>
      </c>
      <c r="C216" s="28" t="s">
        <v>226</v>
      </c>
      <c r="D216" s="28" t="s">
        <v>7</v>
      </c>
      <c r="E216" s="28">
        <v>2572</v>
      </c>
      <c r="F216" s="28" t="s">
        <v>228</v>
      </c>
      <c r="G216" s="35">
        <v>5</v>
      </c>
      <c r="H216" s="36">
        <v>8</v>
      </c>
      <c r="I216" s="29">
        <v>0</v>
      </c>
      <c r="J216" s="29">
        <v>0</v>
      </c>
      <c r="K216" s="29">
        <v>0</v>
      </c>
      <c r="L216" s="29">
        <v>0</v>
      </c>
      <c r="M216" s="29">
        <v>0</v>
      </c>
      <c r="N216" s="29">
        <v>23</v>
      </c>
      <c r="O216" s="29">
        <v>23</v>
      </c>
      <c r="P216" s="29">
        <v>21</v>
      </c>
      <c r="Q216" s="29">
        <v>17</v>
      </c>
      <c r="R216" s="29">
        <v>0</v>
      </c>
      <c r="S216" s="29">
        <v>0</v>
      </c>
      <c r="T216" s="29">
        <v>0</v>
      </c>
      <c r="U216" s="29">
        <v>0</v>
      </c>
      <c r="V216" s="90">
        <v>84</v>
      </c>
    </row>
    <row r="217" spans="1:22">
      <c r="A217" s="27" t="s">
        <v>0</v>
      </c>
      <c r="B217" s="28">
        <v>4077</v>
      </c>
      <c r="C217" s="28" t="s">
        <v>226</v>
      </c>
      <c r="D217" s="28" t="s">
        <v>7</v>
      </c>
      <c r="E217" s="28">
        <v>2594</v>
      </c>
      <c r="F217" s="28" t="s">
        <v>233</v>
      </c>
      <c r="G217" s="35">
        <v>9</v>
      </c>
      <c r="H217" s="36">
        <v>12</v>
      </c>
      <c r="I217" s="29">
        <v>0</v>
      </c>
      <c r="J217" s="29">
        <v>0</v>
      </c>
      <c r="K217" s="29">
        <v>0</v>
      </c>
      <c r="L217" s="29">
        <v>0</v>
      </c>
      <c r="M217" s="29">
        <v>0</v>
      </c>
      <c r="N217" s="29">
        <v>0</v>
      </c>
      <c r="O217" s="29">
        <v>0</v>
      </c>
      <c r="P217" s="29">
        <v>0</v>
      </c>
      <c r="Q217" s="29">
        <v>0</v>
      </c>
      <c r="R217" s="29">
        <v>12</v>
      </c>
      <c r="S217" s="29">
        <v>7</v>
      </c>
      <c r="T217" s="29">
        <v>3</v>
      </c>
      <c r="U217" s="29">
        <v>5</v>
      </c>
      <c r="V217" s="90">
        <v>27</v>
      </c>
    </row>
    <row r="218" spans="1:22">
      <c r="A218" s="27" t="s">
        <v>0</v>
      </c>
      <c r="B218" s="28">
        <v>4077</v>
      </c>
      <c r="C218" s="28" t="s">
        <v>226</v>
      </c>
      <c r="D218" s="28" t="s">
        <v>7</v>
      </c>
      <c r="E218" s="28">
        <v>2571</v>
      </c>
      <c r="F218" s="28" t="s">
        <v>227</v>
      </c>
      <c r="G218" s="35" t="s">
        <v>4</v>
      </c>
      <c r="H218" s="36">
        <v>4</v>
      </c>
      <c r="I218" s="29">
        <v>36</v>
      </c>
      <c r="J218" s="29">
        <v>36</v>
      </c>
      <c r="K218" s="29">
        <v>24</v>
      </c>
      <c r="L218" s="29">
        <v>17</v>
      </c>
      <c r="M218" s="29">
        <v>21</v>
      </c>
      <c r="N218" s="29">
        <v>0</v>
      </c>
      <c r="O218" s="29">
        <v>0</v>
      </c>
      <c r="P218" s="29">
        <v>0</v>
      </c>
      <c r="Q218" s="29">
        <v>0</v>
      </c>
      <c r="R218" s="29">
        <v>0</v>
      </c>
      <c r="S218" s="29">
        <v>0</v>
      </c>
      <c r="T218" s="29">
        <v>0</v>
      </c>
      <c r="U218" s="29">
        <v>0</v>
      </c>
      <c r="V218" s="90">
        <v>134</v>
      </c>
    </row>
    <row r="219" spans="1:22" ht="15.75" thickBot="1">
      <c r="A219" s="39" t="s">
        <v>0</v>
      </c>
      <c r="B219" s="40">
        <v>4077</v>
      </c>
      <c r="C219" s="40" t="s">
        <v>226</v>
      </c>
      <c r="D219" s="40" t="s">
        <v>7</v>
      </c>
      <c r="E219" s="40">
        <v>2577</v>
      </c>
      <c r="F219" s="40" t="s">
        <v>229</v>
      </c>
      <c r="G219" s="41">
        <v>10</v>
      </c>
      <c r="H219" s="42">
        <v>12</v>
      </c>
      <c r="I219" s="43">
        <v>0</v>
      </c>
      <c r="J219" s="43">
        <v>0</v>
      </c>
      <c r="K219" s="43">
        <v>0</v>
      </c>
      <c r="L219" s="43">
        <v>0</v>
      </c>
      <c r="M219" s="43">
        <v>0</v>
      </c>
      <c r="N219" s="43">
        <v>0</v>
      </c>
      <c r="O219" s="43">
        <v>0</v>
      </c>
      <c r="P219" s="43">
        <v>0</v>
      </c>
      <c r="Q219" s="43">
        <v>0</v>
      </c>
      <c r="R219" s="43">
        <v>0</v>
      </c>
      <c r="S219" s="43">
        <v>24</v>
      </c>
      <c r="T219" s="43">
        <v>12</v>
      </c>
      <c r="U219" s="43">
        <v>20</v>
      </c>
      <c r="V219" s="94">
        <v>56</v>
      </c>
    </row>
    <row r="220" spans="1:22" ht="16.5" thickTop="1" thickBot="1">
      <c r="A220" s="76"/>
      <c r="B220" s="104"/>
      <c r="C220" s="104"/>
      <c r="D220" s="104"/>
      <c r="E220" s="104"/>
      <c r="F220" s="100" t="s">
        <v>226</v>
      </c>
      <c r="G220" s="105"/>
      <c r="H220" s="106"/>
      <c r="I220" s="105">
        <f t="shared" ref="I220:V220" si="19">SUM(I213:I219)</f>
        <v>119</v>
      </c>
      <c r="J220" s="105">
        <f t="shared" si="19"/>
        <v>147</v>
      </c>
      <c r="K220" s="105">
        <f t="shared" si="19"/>
        <v>117</v>
      </c>
      <c r="L220" s="105">
        <f t="shared" si="19"/>
        <v>114</v>
      </c>
      <c r="M220" s="105">
        <f t="shared" si="19"/>
        <v>133</v>
      </c>
      <c r="N220" s="105">
        <f t="shared" si="19"/>
        <v>115</v>
      </c>
      <c r="O220" s="105">
        <f t="shared" si="19"/>
        <v>124</v>
      </c>
      <c r="P220" s="105">
        <f t="shared" si="19"/>
        <v>100</v>
      </c>
      <c r="Q220" s="105">
        <f t="shared" si="19"/>
        <v>82</v>
      </c>
      <c r="R220" s="105">
        <f t="shared" si="19"/>
        <v>94</v>
      </c>
      <c r="S220" s="105">
        <f t="shared" si="19"/>
        <v>47</v>
      </c>
      <c r="T220" s="105">
        <f t="shared" si="19"/>
        <v>27</v>
      </c>
      <c r="U220" s="105">
        <f t="shared" si="19"/>
        <v>44</v>
      </c>
      <c r="V220" s="95">
        <f t="shared" si="19"/>
        <v>1263</v>
      </c>
    </row>
    <row r="221" spans="1:22" ht="16.5" thickTop="1" thickBot="1">
      <c r="A221" s="1"/>
      <c r="B221" s="1"/>
      <c r="C221" s="1"/>
      <c r="D221" s="1"/>
      <c r="E221" s="1"/>
      <c r="F221" s="1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23"/>
    </row>
    <row r="222" spans="1:22" ht="15.75" thickTop="1">
      <c r="A222" s="24" t="s">
        <v>0</v>
      </c>
      <c r="B222" s="25">
        <v>1220</v>
      </c>
      <c r="C222" s="25" t="s">
        <v>92</v>
      </c>
      <c r="D222" s="25" t="s">
        <v>7</v>
      </c>
      <c r="E222" s="25">
        <v>1602</v>
      </c>
      <c r="F222" s="25" t="s">
        <v>93</v>
      </c>
      <c r="G222" s="33">
        <v>7</v>
      </c>
      <c r="H222" s="34">
        <v>12</v>
      </c>
      <c r="I222" s="33">
        <v>0</v>
      </c>
      <c r="J222" s="26">
        <v>0</v>
      </c>
      <c r="K222" s="26">
        <v>0</v>
      </c>
      <c r="L222" s="26">
        <v>0</v>
      </c>
      <c r="M222" s="26">
        <v>0</v>
      </c>
      <c r="N222" s="26">
        <v>0</v>
      </c>
      <c r="O222" s="26">
        <v>0</v>
      </c>
      <c r="P222" s="26">
        <v>17</v>
      </c>
      <c r="Q222" s="26">
        <v>12</v>
      </c>
      <c r="R222" s="26">
        <v>15</v>
      </c>
      <c r="S222" s="26">
        <v>10</v>
      </c>
      <c r="T222" s="26">
        <v>15</v>
      </c>
      <c r="U222" s="26">
        <v>11</v>
      </c>
      <c r="V222" s="89">
        <v>80</v>
      </c>
    </row>
    <row r="223" spans="1:22" ht="15.75" thickBot="1">
      <c r="A223" s="39" t="s">
        <v>0</v>
      </c>
      <c r="B223" s="40">
        <v>1220</v>
      </c>
      <c r="C223" s="40" t="s">
        <v>92</v>
      </c>
      <c r="D223" s="40" t="s">
        <v>7</v>
      </c>
      <c r="E223" s="40">
        <v>1635</v>
      </c>
      <c r="F223" s="40" t="s">
        <v>94</v>
      </c>
      <c r="G223" s="41" t="s">
        <v>4</v>
      </c>
      <c r="H223" s="42">
        <v>6</v>
      </c>
      <c r="I223" s="41">
        <v>24</v>
      </c>
      <c r="J223" s="43">
        <v>9</v>
      </c>
      <c r="K223" s="43">
        <v>17</v>
      </c>
      <c r="L223" s="43">
        <v>16</v>
      </c>
      <c r="M223" s="43">
        <v>16</v>
      </c>
      <c r="N223" s="43">
        <v>10</v>
      </c>
      <c r="O223" s="43">
        <v>14</v>
      </c>
      <c r="P223" s="43">
        <v>0</v>
      </c>
      <c r="Q223" s="43">
        <v>0</v>
      </c>
      <c r="R223" s="43">
        <v>0</v>
      </c>
      <c r="S223" s="43">
        <v>0</v>
      </c>
      <c r="T223" s="43">
        <v>0</v>
      </c>
      <c r="U223" s="43">
        <v>0</v>
      </c>
      <c r="V223" s="94">
        <v>106</v>
      </c>
    </row>
    <row r="224" spans="1:22" ht="16.5" thickTop="1" thickBot="1">
      <c r="A224" s="76"/>
      <c r="B224" s="104"/>
      <c r="C224" s="104"/>
      <c r="D224" s="104"/>
      <c r="E224" s="104"/>
      <c r="F224" s="100" t="s">
        <v>92</v>
      </c>
      <c r="G224" s="105"/>
      <c r="H224" s="106"/>
      <c r="I224" s="107">
        <f t="shared" ref="I224:V224" si="20">SUM(I222:I223)</f>
        <v>24</v>
      </c>
      <c r="J224" s="105">
        <f t="shared" si="20"/>
        <v>9</v>
      </c>
      <c r="K224" s="105">
        <f t="shared" si="20"/>
        <v>17</v>
      </c>
      <c r="L224" s="105">
        <f t="shared" si="20"/>
        <v>16</v>
      </c>
      <c r="M224" s="105">
        <f t="shared" si="20"/>
        <v>16</v>
      </c>
      <c r="N224" s="105">
        <f t="shared" si="20"/>
        <v>10</v>
      </c>
      <c r="O224" s="105">
        <f t="shared" si="20"/>
        <v>14</v>
      </c>
      <c r="P224" s="105">
        <f t="shared" si="20"/>
        <v>17</v>
      </c>
      <c r="Q224" s="105">
        <f t="shared" si="20"/>
        <v>12</v>
      </c>
      <c r="R224" s="105">
        <f t="shared" si="20"/>
        <v>15</v>
      </c>
      <c r="S224" s="105">
        <f t="shared" si="20"/>
        <v>10</v>
      </c>
      <c r="T224" s="105">
        <f t="shared" si="20"/>
        <v>15</v>
      </c>
      <c r="U224" s="105">
        <f t="shared" si="20"/>
        <v>11</v>
      </c>
      <c r="V224" s="95">
        <f t="shared" si="20"/>
        <v>186</v>
      </c>
    </row>
    <row r="225" spans="1:22" ht="16.5" thickTop="1" thickBot="1">
      <c r="A225" s="1"/>
      <c r="B225" s="1"/>
      <c r="C225" s="1"/>
      <c r="D225" s="1"/>
      <c r="E225" s="1"/>
      <c r="F225" s="1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23"/>
    </row>
    <row r="226" spans="1:22" ht="15.75" thickTop="1">
      <c r="A226" s="24" t="s">
        <v>0</v>
      </c>
      <c r="B226" s="25">
        <v>21</v>
      </c>
      <c r="C226" s="25" t="s">
        <v>16</v>
      </c>
      <c r="D226" s="25" t="s">
        <v>7</v>
      </c>
      <c r="E226" s="25">
        <v>1573</v>
      </c>
      <c r="F226" s="25" t="s">
        <v>18</v>
      </c>
      <c r="G226" s="33">
        <v>7</v>
      </c>
      <c r="H226" s="34">
        <v>12</v>
      </c>
      <c r="I226" s="26">
        <v>0</v>
      </c>
      <c r="J226" s="26">
        <v>0</v>
      </c>
      <c r="K226" s="26">
        <v>0</v>
      </c>
      <c r="L226" s="26">
        <v>0</v>
      </c>
      <c r="M226" s="26">
        <v>0</v>
      </c>
      <c r="N226" s="26">
        <v>0</v>
      </c>
      <c r="O226" s="26">
        <v>0</v>
      </c>
      <c r="P226" s="26">
        <v>14</v>
      </c>
      <c r="Q226" s="26">
        <v>15</v>
      </c>
      <c r="R226" s="26">
        <v>13</v>
      </c>
      <c r="S226" s="26">
        <v>16</v>
      </c>
      <c r="T226" s="26">
        <v>6</v>
      </c>
      <c r="U226" s="26">
        <v>13</v>
      </c>
      <c r="V226" s="89">
        <v>77</v>
      </c>
    </row>
    <row r="227" spans="1:22" ht="15.75" thickBot="1">
      <c r="A227" s="39" t="s">
        <v>0</v>
      </c>
      <c r="B227" s="40">
        <v>21</v>
      </c>
      <c r="C227" s="40" t="s">
        <v>16</v>
      </c>
      <c r="D227" s="40" t="s">
        <v>7</v>
      </c>
      <c r="E227" s="40">
        <v>1572</v>
      </c>
      <c r="F227" s="40" t="s">
        <v>17</v>
      </c>
      <c r="G227" s="41" t="s">
        <v>4</v>
      </c>
      <c r="H227" s="42">
        <v>6</v>
      </c>
      <c r="I227" s="43">
        <v>17</v>
      </c>
      <c r="J227" s="43">
        <v>12</v>
      </c>
      <c r="K227" s="43">
        <v>18</v>
      </c>
      <c r="L227" s="43">
        <v>11</v>
      </c>
      <c r="M227" s="43">
        <v>15</v>
      </c>
      <c r="N227" s="43">
        <v>11</v>
      </c>
      <c r="O227" s="43">
        <v>15</v>
      </c>
      <c r="P227" s="43">
        <v>0</v>
      </c>
      <c r="Q227" s="43">
        <v>0</v>
      </c>
      <c r="R227" s="43">
        <v>0</v>
      </c>
      <c r="S227" s="43">
        <v>0</v>
      </c>
      <c r="T227" s="43">
        <v>0</v>
      </c>
      <c r="U227" s="43">
        <v>0</v>
      </c>
      <c r="V227" s="94">
        <v>99</v>
      </c>
    </row>
    <row r="228" spans="1:22" s="73" customFormat="1" ht="16.5" thickTop="1" thickBot="1">
      <c r="A228" s="76"/>
      <c r="B228" s="104"/>
      <c r="C228" s="104"/>
      <c r="D228" s="104"/>
      <c r="E228" s="104"/>
      <c r="F228" s="100" t="s">
        <v>16</v>
      </c>
      <c r="G228" s="105"/>
      <c r="H228" s="106"/>
      <c r="I228" s="105">
        <f t="shared" ref="I228:V228" si="21">SUM(I226:I227)</f>
        <v>17</v>
      </c>
      <c r="J228" s="105">
        <f t="shared" si="21"/>
        <v>12</v>
      </c>
      <c r="K228" s="105">
        <f t="shared" si="21"/>
        <v>18</v>
      </c>
      <c r="L228" s="105">
        <f t="shared" si="21"/>
        <v>11</v>
      </c>
      <c r="M228" s="105">
        <f t="shared" si="21"/>
        <v>15</v>
      </c>
      <c r="N228" s="105">
        <f t="shared" si="21"/>
        <v>11</v>
      </c>
      <c r="O228" s="105">
        <f t="shared" si="21"/>
        <v>15</v>
      </c>
      <c r="P228" s="105">
        <f t="shared" si="21"/>
        <v>14</v>
      </c>
      <c r="Q228" s="105">
        <f t="shared" si="21"/>
        <v>15</v>
      </c>
      <c r="R228" s="105">
        <f t="shared" si="21"/>
        <v>13</v>
      </c>
      <c r="S228" s="105">
        <f t="shared" si="21"/>
        <v>16</v>
      </c>
      <c r="T228" s="105">
        <f t="shared" si="21"/>
        <v>6</v>
      </c>
      <c r="U228" s="105">
        <f t="shared" si="21"/>
        <v>13</v>
      </c>
      <c r="V228" s="95">
        <f t="shared" si="21"/>
        <v>176</v>
      </c>
    </row>
    <row r="229" spans="1:22" ht="16.5" thickTop="1" thickBot="1">
      <c r="A229" s="1"/>
      <c r="B229" s="1"/>
      <c r="C229" s="1"/>
      <c r="D229" s="1"/>
      <c r="E229" s="1"/>
      <c r="F229" s="1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23"/>
    </row>
    <row r="230" spans="1:22" ht="15.75" thickTop="1">
      <c r="A230" s="24" t="s">
        <v>0</v>
      </c>
      <c r="B230" s="25">
        <v>4481</v>
      </c>
      <c r="C230" s="25" t="s">
        <v>250</v>
      </c>
      <c r="D230" s="25" t="s">
        <v>7</v>
      </c>
      <c r="E230" s="25">
        <v>6476</v>
      </c>
      <c r="F230" s="25" t="s">
        <v>252</v>
      </c>
      <c r="G230" s="33">
        <v>10</v>
      </c>
      <c r="H230" s="34">
        <v>12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  <c r="R230" s="26">
        <v>0</v>
      </c>
      <c r="S230" s="26">
        <v>15</v>
      </c>
      <c r="T230" s="26">
        <v>19</v>
      </c>
      <c r="U230" s="26">
        <v>1</v>
      </c>
      <c r="V230" s="89">
        <v>35</v>
      </c>
    </row>
    <row r="231" spans="1:22">
      <c r="A231" s="27" t="s">
        <v>0</v>
      </c>
      <c r="B231" s="28">
        <v>4481</v>
      </c>
      <c r="C231" s="28" t="s">
        <v>250</v>
      </c>
      <c r="D231" s="28" t="s">
        <v>7</v>
      </c>
      <c r="E231" s="28">
        <v>6478</v>
      </c>
      <c r="F231" s="28" t="s">
        <v>253</v>
      </c>
      <c r="G231" s="35" t="s">
        <v>4</v>
      </c>
      <c r="H231" s="36">
        <v>6</v>
      </c>
      <c r="I231" s="29">
        <v>38</v>
      </c>
      <c r="J231" s="29">
        <v>38</v>
      </c>
      <c r="K231" s="29">
        <v>27</v>
      </c>
      <c r="L231" s="29">
        <v>44</v>
      </c>
      <c r="M231" s="29">
        <v>27</v>
      </c>
      <c r="N231" s="29">
        <v>31</v>
      </c>
      <c r="O231" s="29">
        <v>27</v>
      </c>
      <c r="P231" s="29">
        <v>0</v>
      </c>
      <c r="Q231" s="29">
        <v>0</v>
      </c>
      <c r="R231" s="29">
        <v>0</v>
      </c>
      <c r="S231" s="29">
        <v>0</v>
      </c>
      <c r="T231" s="29">
        <v>0</v>
      </c>
      <c r="U231" s="29">
        <v>0</v>
      </c>
      <c r="V231" s="90">
        <v>232</v>
      </c>
    </row>
    <row r="232" spans="1:22">
      <c r="A232" s="27" t="s">
        <v>0</v>
      </c>
      <c r="B232" s="28">
        <v>4481</v>
      </c>
      <c r="C232" s="28" t="s">
        <v>250</v>
      </c>
      <c r="D232" s="28" t="s">
        <v>7</v>
      </c>
      <c r="E232" s="28">
        <v>6481</v>
      </c>
      <c r="F232" s="28" t="s">
        <v>254</v>
      </c>
      <c r="G232" s="35">
        <v>7</v>
      </c>
      <c r="H232" s="36">
        <v>9</v>
      </c>
      <c r="I232" s="29">
        <v>0</v>
      </c>
      <c r="J232" s="29">
        <v>0</v>
      </c>
      <c r="K232" s="29">
        <v>0</v>
      </c>
      <c r="L232" s="29">
        <v>0</v>
      </c>
      <c r="M232" s="29">
        <v>0</v>
      </c>
      <c r="N232" s="29">
        <v>0</v>
      </c>
      <c r="O232" s="29">
        <v>0</v>
      </c>
      <c r="P232" s="29">
        <v>31</v>
      </c>
      <c r="Q232" s="29">
        <v>25</v>
      </c>
      <c r="R232" s="29">
        <v>30</v>
      </c>
      <c r="S232" s="29">
        <v>0</v>
      </c>
      <c r="T232" s="29">
        <v>0</v>
      </c>
      <c r="U232" s="29">
        <v>0</v>
      </c>
      <c r="V232" s="90">
        <v>86</v>
      </c>
    </row>
    <row r="233" spans="1:22" ht="15.75" thickBot="1">
      <c r="A233" s="39" t="s">
        <v>0</v>
      </c>
      <c r="B233" s="40">
        <v>4481</v>
      </c>
      <c r="C233" s="40" t="s">
        <v>250</v>
      </c>
      <c r="D233" s="40" t="s">
        <v>7</v>
      </c>
      <c r="E233" s="40">
        <v>6170</v>
      </c>
      <c r="F233" s="40" t="s">
        <v>251</v>
      </c>
      <c r="G233" s="41">
        <v>1</v>
      </c>
      <c r="H233" s="42">
        <v>6</v>
      </c>
      <c r="I233" s="43">
        <v>0</v>
      </c>
      <c r="J233" s="43">
        <v>10</v>
      </c>
      <c r="K233" s="43">
        <v>17</v>
      </c>
      <c r="L233" s="43">
        <v>6</v>
      </c>
      <c r="M233" s="43">
        <v>15</v>
      </c>
      <c r="N233" s="43">
        <v>15</v>
      </c>
      <c r="O233" s="43">
        <v>10</v>
      </c>
      <c r="P233" s="43">
        <v>0</v>
      </c>
      <c r="Q233" s="43">
        <v>0</v>
      </c>
      <c r="R233" s="43">
        <v>0</v>
      </c>
      <c r="S233" s="43">
        <v>0</v>
      </c>
      <c r="T233" s="43">
        <v>0</v>
      </c>
      <c r="U233" s="43">
        <v>0</v>
      </c>
      <c r="V233" s="94">
        <v>73</v>
      </c>
    </row>
    <row r="234" spans="1:22" s="73" customFormat="1" ht="16.5" thickTop="1" thickBot="1">
      <c r="A234" s="76"/>
      <c r="B234" s="104"/>
      <c r="C234" s="104"/>
      <c r="D234" s="104"/>
      <c r="E234" s="104"/>
      <c r="F234" s="100" t="s">
        <v>250</v>
      </c>
      <c r="G234" s="105"/>
      <c r="H234" s="106"/>
      <c r="I234" s="105">
        <f t="shared" ref="I234:V234" si="22">SUM(I230:I233)</f>
        <v>38</v>
      </c>
      <c r="J234" s="105">
        <f t="shared" si="22"/>
        <v>48</v>
      </c>
      <c r="K234" s="105">
        <f t="shared" si="22"/>
        <v>44</v>
      </c>
      <c r="L234" s="105">
        <f t="shared" si="22"/>
        <v>50</v>
      </c>
      <c r="M234" s="105">
        <f t="shared" si="22"/>
        <v>42</v>
      </c>
      <c r="N234" s="105">
        <f t="shared" si="22"/>
        <v>46</v>
      </c>
      <c r="O234" s="105">
        <f t="shared" si="22"/>
        <v>37</v>
      </c>
      <c r="P234" s="105">
        <f t="shared" si="22"/>
        <v>31</v>
      </c>
      <c r="Q234" s="105">
        <f t="shared" si="22"/>
        <v>25</v>
      </c>
      <c r="R234" s="105">
        <f t="shared" si="22"/>
        <v>30</v>
      </c>
      <c r="S234" s="105">
        <f t="shared" si="22"/>
        <v>15</v>
      </c>
      <c r="T234" s="105">
        <f t="shared" si="22"/>
        <v>19</v>
      </c>
      <c r="U234" s="105">
        <f t="shared" si="22"/>
        <v>1</v>
      </c>
      <c r="V234" s="95">
        <f t="shared" si="22"/>
        <v>426</v>
      </c>
    </row>
    <row r="235" spans="1:22" s="73" customFormat="1" ht="16.5" thickTop="1" thickBot="1">
      <c r="A235" s="6"/>
      <c r="B235" s="6"/>
      <c r="C235" s="6"/>
      <c r="D235" s="6"/>
      <c r="E235" s="6"/>
      <c r="F235" s="75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</row>
    <row r="236" spans="1:22" s="1" customFormat="1" ht="12.75" thickTop="1" thickBot="1">
      <c r="A236" s="49" t="s">
        <v>3</v>
      </c>
      <c r="B236" s="50" t="s">
        <v>1218</v>
      </c>
      <c r="C236" s="51" t="s">
        <v>1219</v>
      </c>
      <c r="D236" s="51" t="s">
        <v>1220</v>
      </c>
      <c r="E236" s="50" t="s">
        <v>1221</v>
      </c>
      <c r="F236" s="133" t="s">
        <v>1222</v>
      </c>
      <c r="G236" s="135" t="s">
        <v>1223</v>
      </c>
      <c r="H236" s="136" t="s">
        <v>1224</v>
      </c>
      <c r="I236" s="134" t="s">
        <v>4</v>
      </c>
      <c r="J236" s="50" t="str">
        <f>TEXT(0,1)</f>
        <v>1</v>
      </c>
      <c r="K236" s="50" t="str">
        <f>TEXT(0,2)</f>
        <v>2</v>
      </c>
      <c r="L236" s="50" t="str">
        <f>TEXT(0,3)</f>
        <v>3</v>
      </c>
      <c r="M236" s="50" t="str">
        <f>TEXT(0,4)</f>
        <v>4</v>
      </c>
      <c r="N236" s="50" t="str">
        <f>TEXT(0,5)</f>
        <v>5</v>
      </c>
      <c r="O236" s="50" t="str">
        <f>TEXT(0,6)</f>
        <v>6</v>
      </c>
      <c r="P236" s="50" t="str">
        <f>TEXT(0,7)</f>
        <v>7</v>
      </c>
      <c r="Q236" s="50" t="str">
        <f>TEXT(0,8)</f>
        <v>8</v>
      </c>
      <c r="R236" s="50" t="str">
        <f>TEXT(0,9)</f>
        <v>9</v>
      </c>
      <c r="S236" s="50" t="str">
        <f>TEXT(0,10)</f>
        <v>10</v>
      </c>
      <c r="T236" s="50" t="str">
        <f>TEXT(0,11)</f>
        <v>11</v>
      </c>
      <c r="U236" s="55" t="str">
        <f>TEXT(0,12)</f>
        <v>12</v>
      </c>
      <c r="V236" s="56" t="s">
        <v>5</v>
      </c>
    </row>
    <row r="237" spans="1:22" ht="15.75" thickTop="1">
      <c r="A237" s="24" t="s">
        <v>0</v>
      </c>
      <c r="B237" s="25">
        <v>4105</v>
      </c>
      <c r="C237" s="25" t="s">
        <v>234</v>
      </c>
      <c r="D237" s="25" t="s">
        <v>7</v>
      </c>
      <c r="E237" s="25">
        <v>2971</v>
      </c>
      <c r="F237" s="25" t="s">
        <v>236</v>
      </c>
      <c r="G237" s="33">
        <v>7</v>
      </c>
      <c r="H237" s="34">
        <v>12</v>
      </c>
      <c r="I237" s="26">
        <v>0</v>
      </c>
      <c r="J237" s="26">
        <v>0</v>
      </c>
      <c r="K237" s="26">
        <v>0</v>
      </c>
      <c r="L237" s="26">
        <v>0</v>
      </c>
      <c r="M237" s="26">
        <v>0</v>
      </c>
      <c r="N237" s="26">
        <v>0</v>
      </c>
      <c r="O237" s="26">
        <v>0</v>
      </c>
      <c r="P237" s="26">
        <v>37</v>
      </c>
      <c r="Q237" s="26">
        <v>29</v>
      </c>
      <c r="R237" s="26">
        <v>12</v>
      </c>
      <c r="S237" s="26">
        <v>16</v>
      </c>
      <c r="T237" s="26">
        <v>12</v>
      </c>
      <c r="U237" s="26">
        <v>4</v>
      </c>
      <c r="V237" s="89">
        <v>110</v>
      </c>
    </row>
    <row r="238" spans="1:22">
      <c r="A238" s="27" t="s">
        <v>0</v>
      </c>
      <c r="B238" s="28">
        <v>4105</v>
      </c>
      <c r="C238" s="28" t="s">
        <v>234</v>
      </c>
      <c r="D238" s="28" t="s">
        <v>7</v>
      </c>
      <c r="E238" s="28">
        <v>2976</v>
      </c>
      <c r="F238" s="28" t="s">
        <v>238</v>
      </c>
      <c r="G238" s="35">
        <v>5</v>
      </c>
      <c r="H238" s="36">
        <v>8</v>
      </c>
      <c r="I238" s="29">
        <v>0</v>
      </c>
      <c r="J238" s="29">
        <v>0</v>
      </c>
      <c r="K238" s="29">
        <v>0</v>
      </c>
      <c r="L238" s="29">
        <v>0</v>
      </c>
      <c r="M238" s="29">
        <v>0</v>
      </c>
      <c r="N238" s="29">
        <v>26</v>
      </c>
      <c r="O238" s="29">
        <v>27</v>
      </c>
      <c r="P238" s="29">
        <v>32</v>
      </c>
      <c r="Q238" s="29">
        <v>10</v>
      </c>
      <c r="R238" s="29">
        <v>0</v>
      </c>
      <c r="S238" s="29">
        <v>0</v>
      </c>
      <c r="T238" s="29">
        <v>0</v>
      </c>
      <c r="U238" s="29">
        <v>0</v>
      </c>
      <c r="V238" s="90">
        <v>95</v>
      </c>
    </row>
    <row r="239" spans="1:22">
      <c r="A239" s="27" t="s">
        <v>0</v>
      </c>
      <c r="B239" s="28">
        <v>4105</v>
      </c>
      <c r="C239" s="28" t="s">
        <v>234</v>
      </c>
      <c r="D239" s="28" t="s">
        <v>7</v>
      </c>
      <c r="E239" s="28">
        <v>2973</v>
      </c>
      <c r="F239" s="28" t="s">
        <v>237</v>
      </c>
      <c r="G239" s="35">
        <v>10</v>
      </c>
      <c r="H239" s="36">
        <v>12</v>
      </c>
      <c r="I239" s="29">
        <v>0</v>
      </c>
      <c r="J239" s="29">
        <v>0</v>
      </c>
      <c r="K239" s="29">
        <v>0</v>
      </c>
      <c r="L239" s="29">
        <v>0</v>
      </c>
      <c r="M239" s="29">
        <v>0</v>
      </c>
      <c r="N239" s="29">
        <v>0</v>
      </c>
      <c r="O239" s="29">
        <v>0</v>
      </c>
      <c r="P239" s="29">
        <v>0</v>
      </c>
      <c r="Q239" s="29">
        <v>0</v>
      </c>
      <c r="R239" s="29">
        <v>0</v>
      </c>
      <c r="S239" s="29">
        <v>4</v>
      </c>
      <c r="T239" s="29">
        <v>6</v>
      </c>
      <c r="U239" s="29">
        <v>6</v>
      </c>
      <c r="V239" s="90">
        <v>16</v>
      </c>
    </row>
    <row r="240" spans="1:22">
      <c r="A240" s="27" t="s">
        <v>0</v>
      </c>
      <c r="B240" s="28">
        <v>4105</v>
      </c>
      <c r="C240" s="28" t="s">
        <v>234</v>
      </c>
      <c r="D240" s="28" t="s">
        <v>7</v>
      </c>
      <c r="E240" s="28">
        <v>2994</v>
      </c>
      <c r="F240" s="28" t="s">
        <v>239</v>
      </c>
      <c r="G240" s="35" t="s">
        <v>4</v>
      </c>
      <c r="H240" s="36">
        <v>6</v>
      </c>
      <c r="I240" s="29">
        <v>33</v>
      </c>
      <c r="J240" s="29">
        <v>30</v>
      </c>
      <c r="K240" s="29">
        <v>15</v>
      </c>
      <c r="L240" s="29">
        <v>23</v>
      </c>
      <c r="M240" s="29">
        <v>17</v>
      </c>
      <c r="N240" s="29">
        <v>12</v>
      </c>
      <c r="O240" s="29">
        <v>13</v>
      </c>
      <c r="P240" s="29">
        <v>0</v>
      </c>
      <c r="Q240" s="29">
        <v>0</v>
      </c>
      <c r="R240" s="29">
        <v>0</v>
      </c>
      <c r="S240" s="29">
        <v>0</v>
      </c>
      <c r="T240" s="29">
        <v>0</v>
      </c>
      <c r="U240" s="29">
        <v>0</v>
      </c>
      <c r="V240" s="90">
        <v>143</v>
      </c>
    </row>
    <row r="241" spans="1:22">
      <c r="A241" s="27" t="s">
        <v>0</v>
      </c>
      <c r="B241" s="28">
        <v>4105</v>
      </c>
      <c r="C241" s="28" t="s">
        <v>234</v>
      </c>
      <c r="D241" s="28" t="s">
        <v>7</v>
      </c>
      <c r="E241" s="28">
        <v>2974</v>
      </c>
      <c r="F241" s="28" t="s">
        <v>227</v>
      </c>
      <c r="G241" s="35" t="s">
        <v>4</v>
      </c>
      <c r="H241" s="36">
        <v>4</v>
      </c>
      <c r="I241" s="29">
        <v>42</v>
      </c>
      <c r="J241" s="29">
        <v>31</v>
      </c>
      <c r="K241" s="29">
        <v>28</v>
      </c>
      <c r="L241" s="29">
        <v>38</v>
      </c>
      <c r="M241" s="29">
        <v>28</v>
      </c>
      <c r="N241" s="29">
        <v>0</v>
      </c>
      <c r="O241" s="29">
        <v>0</v>
      </c>
      <c r="P241" s="29">
        <v>0</v>
      </c>
      <c r="Q241" s="29">
        <v>0</v>
      </c>
      <c r="R241" s="29">
        <v>0</v>
      </c>
      <c r="S241" s="29">
        <v>0</v>
      </c>
      <c r="T241" s="29">
        <v>0</v>
      </c>
      <c r="U241" s="29">
        <v>0</v>
      </c>
      <c r="V241" s="90">
        <v>167</v>
      </c>
    </row>
    <row r="242" spans="1:22" ht="15.75" thickBot="1">
      <c r="A242" s="39" t="s">
        <v>0</v>
      </c>
      <c r="B242" s="40">
        <v>4105</v>
      </c>
      <c r="C242" s="40" t="s">
        <v>234</v>
      </c>
      <c r="D242" s="40" t="s">
        <v>7</v>
      </c>
      <c r="E242" s="40">
        <v>2970</v>
      </c>
      <c r="F242" s="40" t="s">
        <v>235</v>
      </c>
      <c r="G242" s="41" t="s">
        <v>4</v>
      </c>
      <c r="H242" s="42">
        <v>6</v>
      </c>
      <c r="I242" s="43">
        <v>19</v>
      </c>
      <c r="J242" s="43">
        <v>22</v>
      </c>
      <c r="K242" s="43">
        <v>16</v>
      </c>
      <c r="L242" s="43">
        <v>8</v>
      </c>
      <c r="M242" s="43">
        <v>19</v>
      </c>
      <c r="N242" s="43">
        <v>10</v>
      </c>
      <c r="O242" s="43">
        <v>8</v>
      </c>
      <c r="P242" s="43">
        <v>0</v>
      </c>
      <c r="Q242" s="43">
        <v>0</v>
      </c>
      <c r="R242" s="43">
        <v>0</v>
      </c>
      <c r="S242" s="43">
        <v>0</v>
      </c>
      <c r="T242" s="43">
        <v>0</v>
      </c>
      <c r="U242" s="43">
        <v>0</v>
      </c>
      <c r="V242" s="94">
        <v>102</v>
      </c>
    </row>
    <row r="243" spans="1:22" s="73" customFormat="1" ht="16.5" thickTop="1" thickBot="1">
      <c r="A243" s="76"/>
      <c r="B243" s="104"/>
      <c r="C243" s="104"/>
      <c r="D243" s="104"/>
      <c r="E243" s="104"/>
      <c r="F243" s="100" t="s">
        <v>234</v>
      </c>
      <c r="G243" s="105"/>
      <c r="H243" s="106"/>
      <c r="I243" s="105">
        <f t="shared" ref="I243:V243" si="23">SUM(I237:I242)</f>
        <v>94</v>
      </c>
      <c r="J243" s="105">
        <f t="shared" si="23"/>
        <v>83</v>
      </c>
      <c r="K243" s="105">
        <f t="shared" si="23"/>
        <v>59</v>
      </c>
      <c r="L243" s="105">
        <f t="shared" si="23"/>
        <v>69</v>
      </c>
      <c r="M243" s="105">
        <f t="shared" si="23"/>
        <v>64</v>
      </c>
      <c r="N243" s="105">
        <f t="shared" si="23"/>
        <v>48</v>
      </c>
      <c r="O243" s="105">
        <f t="shared" si="23"/>
        <v>48</v>
      </c>
      <c r="P243" s="105">
        <f t="shared" si="23"/>
        <v>69</v>
      </c>
      <c r="Q243" s="105">
        <f t="shared" si="23"/>
        <v>39</v>
      </c>
      <c r="R243" s="105">
        <f t="shared" si="23"/>
        <v>12</v>
      </c>
      <c r="S243" s="105">
        <f t="shared" si="23"/>
        <v>20</v>
      </c>
      <c r="T243" s="105">
        <f t="shared" si="23"/>
        <v>18</v>
      </c>
      <c r="U243" s="105">
        <f t="shared" si="23"/>
        <v>10</v>
      </c>
      <c r="V243" s="95">
        <f t="shared" si="23"/>
        <v>633</v>
      </c>
    </row>
    <row r="244" spans="1:22" ht="16.5" thickTop="1" thickBot="1"/>
    <row r="245" spans="1:22" ht="15.75" thickTop="1">
      <c r="A245" s="24" t="s">
        <v>0</v>
      </c>
      <c r="B245" s="25">
        <v>3040</v>
      </c>
      <c r="C245" s="25" t="s">
        <v>182</v>
      </c>
      <c r="D245" s="25" t="s">
        <v>7</v>
      </c>
      <c r="E245" s="25">
        <v>6435</v>
      </c>
      <c r="F245" s="25" t="s">
        <v>183</v>
      </c>
      <c r="G245" s="33" t="s">
        <v>4</v>
      </c>
      <c r="H245" s="34">
        <v>5</v>
      </c>
      <c r="I245" s="33">
        <v>61</v>
      </c>
      <c r="J245" s="26">
        <v>45</v>
      </c>
      <c r="K245" s="26">
        <v>53</v>
      </c>
      <c r="L245" s="26">
        <v>57</v>
      </c>
      <c r="M245" s="26">
        <v>55</v>
      </c>
      <c r="N245" s="26">
        <v>42</v>
      </c>
      <c r="O245" s="26">
        <v>0</v>
      </c>
      <c r="P245" s="26">
        <v>0</v>
      </c>
      <c r="Q245" s="26">
        <v>0</v>
      </c>
      <c r="R245" s="26">
        <v>0</v>
      </c>
      <c r="S245" s="26">
        <v>0</v>
      </c>
      <c r="T245" s="26">
        <v>0</v>
      </c>
      <c r="U245" s="26">
        <v>0</v>
      </c>
      <c r="V245" s="89">
        <v>313</v>
      </c>
    </row>
    <row r="246" spans="1:22">
      <c r="A246" s="27" t="s">
        <v>0</v>
      </c>
      <c r="B246" s="28">
        <v>3040</v>
      </c>
      <c r="C246" s="28" t="s">
        <v>182</v>
      </c>
      <c r="D246" s="28" t="s">
        <v>7</v>
      </c>
      <c r="E246" s="28">
        <v>6442</v>
      </c>
      <c r="F246" s="28" t="s">
        <v>184</v>
      </c>
      <c r="G246" s="35">
        <v>6</v>
      </c>
      <c r="H246" s="36">
        <v>8</v>
      </c>
      <c r="I246" s="35">
        <v>0</v>
      </c>
      <c r="J246" s="29">
        <v>0</v>
      </c>
      <c r="K246" s="29">
        <v>0</v>
      </c>
      <c r="L246" s="29">
        <v>0</v>
      </c>
      <c r="M246" s="29">
        <v>0</v>
      </c>
      <c r="N246" s="29">
        <v>0</v>
      </c>
      <c r="O246" s="29">
        <v>66</v>
      </c>
      <c r="P246" s="29">
        <v>57</v>
      </c>
      <c r="Q246" s="29">
        <v>41</v>
      </c>
      <c r="R246" s="29">
        <v>0</v>
      </c>
      <c r="S246" s="29">
        <v>0</v>
      </c>
      <c r="T246" s="29">
        <v>0</v>
      </c>
      <c r="U246" s="29">
        <v>0</v>
      </c>
      <c r="V246" s="90">
        <v>164</v>
      </c>
    </row>
    <row r="247" spans="1:22">
      <c r="A247" s="27" t="s">
        <v>0</v>
      </c>
      <c r="B247" s="28">
        <v>3040</v>
      </c>
      <c r="C247" s="28" t="s">
        <v>182</v>
      </c>
      <c r="D247" s="28" t="s">
        <v>7</v>
      </c>
      <c r="E247" s="28">
        <v>6446</v>
      </c>
      <c r="F247" s="28" t="s">
        <v>186</v>
      </c>
      <c r="G247" s="35">
        <v>9</v>
      </c>
      <c r="H247" s="36">
        <v>12</v>
      </c>
      <c r="I247" s="35">
        <v>0</v>
      </c>
      <c r="J247" s="29">
        <v>0</v>
      </c>
      <c r="K247" s="29">
        <v>0</v>
      </c>
      <c r="L247" s="29">
        <v>0</v>
      </c>
      <c r="M247" s="29">
        <v>0</v>
      </c>
      <c r="N247" s="29">
        <v>0</v>
      </c>
      <c r="O247" s="29">
        <v>0</v>
      </c>
      <c r="P247" s="29">
        <v>0</v>
      </c>
      <c r="Q247" s="29">
        <v>0</v>
      </c>
      <c r="R247" s="29">
        <v>52</v>
      </c>
      <c r="S247" s="29">
        <v>47</v>
      </c>
      <c r="T247" s="29">
        <v>36</v>
      </c>
      <c r="U247" s="29">
        <v>41</v>
      </c>
      <c r="V247" s="90">
        <v>176</v>
      </c>
    </row>
    <row r="248" spans="1:22" ht="15.75" thickBot="1">
      <c r="A248" s="39" t="s">
        <v>0</v>
      </c>
      <c r="B248" s="40">
        <v>3040</v>
      </c>
      <c r="C248" s="40" t="s">
        <v>182</v>
      </c>
      <c r="D248" s="40" t="s">
        <v>7</v>
      </c>
      <c r="E248" s="40">
        <v>6445</v>
      </c>
      <c r="F248" s="40" t="s">
        <v>185</v>
      </c>
      <c r="G248" s="37" t="s">
        <v>4</v>
      </c>
      <c r="H248" s="38">
        <v>5</v>
      </c>
      <c r="I248" s="41">
        <v>36</v>
      </c>
      <c r="J248" s="43">
        <v>49</v>
      </c>
      <c r="K248" s="43">
        <v>30</v>
      </c>
      <c r="L248" s="43">
        <v>35</v>
      </c>
      <c r="M248" s="43">
        <v>30</v>
      </c>
      <c r="N248" s="43">
        <v>29</v>
      </c>
      <c r="O248" s="43">
        <v>0</v>
      </c>
      <c r="P248" s="43">
        <v>0</v>
      </c>
      <c r="Q248" s="43">
        <v>0</v>
      </c>
      <c r="R248" s="43">
        <v>0</v>
      </c>
      <c r="S248" s="43">
        <v>0</v>
      </c>
      <c r="T248" s="43">
        <v>0</v>
      </c>
      <c r="U248" s="43">
        <v>0</v>
      </c>
      <c r="V248" s="94">
        <v>209</v>
      </c>
    </row>
    <row r="249" spans="1:22" ht="16.5" thickTop="1" thickBot="1">
      <c r="A249" s="76"/>
      <c r="B249" s="104"/>
      <c r="C249" s="104"/>
      <c r="D249" s="104"/>
      <c r="E249" s="104"/>
      <c r="F249" s="100" t="s">
        <v>182</v>
      </c>
      <c r="G249" s="105"/>
      <c r="H249" s="105"/>
      <c r="I249" s="107">
        <f t="shared" ref="I249:V249" si="24">SUM(I245:I248)</f>
        <v>97</v>
      </c>
      <c r="J249" s="105">
        <f t="shared" si="24"/>
        <v>94</v>
      </c>
      <c r="K249" s="105">
        <f t="shared" si="24"/>
        <v>83</v>
      </c>
      <c r="L249" s="105">
        <f t="shared" si="24"/>
        <v>92</v>
      </c>
      <c r="M249" s="105">
        <f t="shared" si="24"/>
        <v>85</v>
      </c>
      <c r="N249" s="105">
        <f t="shared" si="24"/>
        <v>71</v>
      </c>
      <c r="O249" s="105">
        <f t="shared" si="24"/>
        <v>66</v>
      </c>
      <c r="P249" s="105">
        <f t="shared" si="24"/>
        <v>57</v>
      </c>
      <c r="Q249" s="105">
        <f t="shared" si="24"/>
        <v>41</v>
      </c>
      <c r="R249" s="105">
        <f t="shared" si="24"/>
        <v>52</v>
      </c>
      <c r="S249" s="105">
        <f t="shared" si="24"/>
        <v>47</v>
      </c>
      <c r="T249" s="105">
        <f t="shared" si="24"/>
        <v>36</v>
      </c>
      <c r="U249" s="105">
        <f t="shared" si="24"/>
        <v>41</v>
      </c>
      <c r="V249" s="95">
        <f t="shared" si="24"/>
        <v>862</v>
      </c>
    </row>
    <row r="250" spans="1:22" ht="16.5" thickTop="1" thickBot="1">
      <c r="A250" s="1"/>
      <c r="B250" s="1"/>
      <c r="C250" s="1"/>
      <c r="D250" s="1"/>
      <c r="E250" s="1"/>
      <c r="F250" s="1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23"/>
    </row>
    <row r="251" spans="1:22" ht="15.75" thickTop="1">
      <c r="A251" s="24" t="s">
        <v>0</v>
      </c>
      <c r="B251" s="25">
        <v>47</v>
      </c>
      <c r="C251" s="25" t="s">
        <v>23</v>
      </c>
      <c r="D251" s="25" t="s">
        <v>7</v>
      </c>
      <c r="E251" s="25">
        <v>2170</v>
      </c>
      <c r="F251" s="25" t="s">
        <v>24</v>
      </c>
      <c r="G251" s="33">
        <v>4</v>
      </c>
      <c r="H251" s="34">
        <v>10</v>
      </c>
      <c r="I251" s="26">
        <v>0</v>
      </c>
      <c r="J251" s="26">
        <v>0</v>
      </c>
      <c r="K251" s="26">
        <v>0</v>
      </c>
      <c r="L251" s="26">
        <v>0</v>
      </c>
      <c r="M251" s="26">
        <v>21</v>
      </c>
      <c r="N251" s="26">
        <v>12</v>
      </c>
      <c r="O251" s="26">
        <v>17</v>
      </c>
      <c r="P251" s="26">
        <v>11</v>
      </c>
      <c r="Q251" s="26">
        <v>5</v>
      </c>
      <c r="R251" s="26">
        <v>0</v>
      </c>
      <c r="S251" s="26">
        <v>9</v>
      </c>
      <c r="T251" s="26">
        <v>0</v>
      </c>
      <c r="U251" s="26">
        <v>0</v>
      </c>
      <c r="V251" s="89">
        <v>75</v>
      </c>
    </row>
    <row r="252" spans="1:22" ht="15.75" thickBot="1">
      <c r="A252" s="39" t="s">
        <v>0</v>
      </c>
      <c r="B252" s="40">
        <v>47</v>
      </c>
      <c r="C252" s="40" t="s">
        <v>23</v>
      </c>
      <c r="D252" s="40" t="s">
        <v>7</v>
      </c>
      <c r="E252" s="40">
        <v>2171</v>
      </c>
      <c r="F252" s="40" t="s">
        <v>25</v>
      </c>
      <c r="G252" s="41" t="s">
        <v>4</v>
      </c>
      <c r="H252" s="42">
        <v>3</v>
      </c>
      <c r="I252" s="43">
        <v>28</v>
      </c>
      <c r="J252" s="43">
        <v>24</v>
      </c>
      <c r="K252" s="43">
        <v>17</v>
      </c>
      <c r="L252" s="43">
        <v>10</v>
      </c>
      <c r="M252" s="43">
        <v>0</v>
      </c>
      <c r="N252" s="43">
        <v>0</v>
      </c>
      <c r="O252" s="43">
        <v>0</v>
      </c>
      <c r="P252" s="43">
        <v>0</v>
      </c>
      <c r="Q252" s="43">
        <v>0</v>
      </c>
      <c r="R252" s="43">
        <v>0</v>
      </c>
      <c r="S252" s="43">
        <v>0</v>
      </c>
      <c r="T252" s="43">
        <v>0</v>
      </c>
      <c r="U252" s="43">
        <v>0</v>
      </c>
      <c r="V252" s="94">
        <v>79</v>
      </c>
    </row>
    <row r="253" spans="1:22" ht="16.5" thickTop="1" thickBot="1">
      <c r="A253" s="76"/>
      <c r="B253" s="104"/>
      <c r="C253" s="104"/>
      <c r="D253" s="104"/>
      <c r="E253" s="104"/>
      <c r="F253" s="100" t="s">
        <v>23</v>
      </c>
      <c r="G253" s="105"/>
      <c r="H253" s="106"/>
      <c r="I253" s="105">
        <f t="shared" ref="I253:V253" si="25">SUM(I251:I252)</f>
        <v>28</v>
      </c>
      <c r="J253" s="105">
        <f t="shared" si="25"/>
        <v>24</v>
      </c>
      <c r="K253" s="105">
        <f t="shared" si="25"/>
        <v>17</v>
      </c>
      <c r="L253" s="105">
        <f t="shared" si="25"/>
        <v>10</v>
      </c>
      <c r="M253" s="105">
        <f t="shared" si="25"/>
        <v>21</v>
      </c>
      <c r="N253" s="105">
        <f t="shared" si="25"/>
        <v>12</v>
      </c>
      <c r="O253" s="105">
        <f t="shared" si="25"/>
        <v>17</v>
      </c>
      <c r="P253" s="105">
        <f t="shared" si="25"/>
        <v>11</v>
      </c>
      <c r="Q253" s="105">
        <f t="shared" si="25"/>
        <v>5</v>
      </c>
      <c r="R253" s="105">
        <f t="shared" si="25"/>
        <v>0</v>
      </c>
      <c r="S253" s="105">
        <f t="shared" si="25"/>
        <v>9</v>
      </c>
      <c r="T253" s="105">
        <f t="shared" si="25"/>
        <v>0</v>
      </c>
      <c r="U253" s="105">
        <f t="shared" si="25"/>
        <v>0</v>
      </c>
      <c r="V253" s="95">
        <f t="shared" si="25"/>
        <v>154</v>
      </c>
    </row>
    <row r="254" spans="1:22" ht="16.5" thickTop="1" thickBot="1">
      <c r="A254" s="1"/>
      <c r="B254" s="1"/>
      <c r="C254" s="1"/>
      <c r="D254" s="1"/>
      <c r="E254" s="1"/>
      <c r="F254" s="1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23"/>
    </row>
    <row r="255" spans="1:22" ht="15.75" thickTop="1">
      <c r="A255" s="24" t="s">
        <v>0</v>
      </c>
      <c r="B255" s="25">
        <v>4870</v>
      </c>
      <c r="C255" s="25" t="s">
        <v>259</v>
      </c>
      <c r="D255" s="25" t="s">
        <v>7</v>
      </c>
      <c r="E255" s="25">
        <v>3852</v>
      </c>
      <c r="F255" s="25" t="s">
        <v>260</v>
      </c>
      <c r="G255" s="33">
        <v>8</v>
      </c>
      <c r="H255" s="34">
        <v>12</v>
      </c>
      <c r="I255" s="33">
        <v>0</v>
      </c>
      <c r="J255" s="26">
        <v>0</v>
      </c>
      <c r="K255" s="26">
        <v>0</v>
      </c>
      <c r="L255" s="26">
        <v>0</v>
      </c>
      <c r="M255" s="26">
        <v>0</v>
      </c>
      <c r="N255" s="26">
        <v>0</v>
      </c>
      <c r="O255" s="26">
        <v>0</v>
      </c>
      <c r="P255" s="26">
        <v>0</v>
      </c>
      <c r="Q255" s="26">
        <v>32</v>
      </c>
      <c r="R255" s="26">
        <v>28</v>
      </c>
      <c r="S255" s="26">
        <v>24</v>
      </c>
      <c r="T255" s="26">
        <v>15</v>
      </c>
      <c r="U255" s="26">
        <v>20</v>
      </c>
      <c r="V255" s="89">
        <v>119</v>
      </c>
    </row>
    <row r="256" spans="1:22" ht="15.75" thickBot="1">
      <c r="A256" s="39" t="s">
        <v>0</v>
      </c>
      <c r="B256" s="40">
        <v>4870</v>
      </c>
      <c r="C256" s="40" t="s">
        <v>259</v>
      </c>
      <c r="D256" s="40" t="s">
        <v>7</v>
      </c>
      <c r="E256" s="40">
        <v>3854</v>
      </c>
      <c r="F256" s="40" t="s">
        <v>261</v>
      </c>
      <c r="G256" s="37" t="s">
        <v>4</v>
      </c>
      <c r="H256" s="38">
        <v>7</v>
      </c>
      <c r="I256" s="41">
        <v>51</v>
      </c>
      <c r="J256" s="43">
        <v>49</v>
      </c>
      <c r="K256" s="43">
        <v>55</v>
      </c>
      <c r="L256" s="43">
        <v>47</v>
      </c>
      <c r="M256" s="43">
        <v>44</v>
      </c>
      <c r="N256" s="43">
        <v>46</v>
      </c>
      <c r="O256" s="43">
        <v>36</v>
      </c>
      <c r="P256" s="43">
        <v>33</v>
      </c>
      <c r="Q256" s="43">
        <v>0</v>
      </c>
      <c r="R256" s="43">
        <v>0</v>
      </c>
      <c r="S256" s="43">
        <v>0</v>
      </c>
      <c r="T256" s="43">
        <v>0</v>
      </c>
      <c r="U256" s="43">
        <v>0</v>
      </c>
      <c r="V256" s="94">
        <v>361</v>
      </c>
    </row>
    <row r="257" spans="1:22" s="73" customFormat="1" ht="16.5" thickTop="1" thickBot="1">
      <c r="A257" s="76"/>
      <c r="B257" s="104"/>
      <c r="C257" s="104"/>
      <c r="D257" s="104"/>
      <c r="E257" s="104"/>
      <c r="F257" s="100" t="s">
        <v>259</v>
      </c>
      <c r="G257" s="105"/>
      <c r="H257" s="105"/>
      <c r="I257" s="107">
        <f t="shared" ref="I257:V257" si="26">SUM(I255:I256)</f>
        <v>51</v>
      </c>
      <c r="J257" s="105">
        <f t="shared" si="26"/>
        <v>49</v>
      </c>
      <c r="K257" s="105">
        <f t="shared" si="26"/>
        <v>55</v>
      </c>
      <c r="L257" s="105">
        <f t="shared" si="26"/>
        <v>47</v>
      </c>
      <c r="M257" s="105">
        <f t="shared" si="26"/>
        <v>44</v>
      </c>
      <c r="N257" s="105">
        <f t="shared" si="26"/>
        <v>46</v>
      </c>
      <c r="O257" s="105">
        <f t="shared" si="26"/>
        <v>36</v>
      </c>
      <c r="P257" s="105">
        <f t="shared" si="26"/>
        <v>33</v>
      </c>
      <c r="Q257" s="105">
        <f t="shared" si="26"/>
        <v>32</v>
      </c>
      <c r="R257" s="105">
        <f t="shared" si="26"/>
        <v>28</v>
      </c>
      <c r="S257" s="105">
        <f t="shared" si="26"/>
        <v>24</v>
      </c>
      <c r="T257" s="105">
        <f t="shared" si="26"/>
        <v>15</v>
      </c>
      <c r="U257" s="105">
        <f t="shared" si="26"/>
        <v>20</v>
      </c>
      <c r="V257" s="95">
        <f t="shared" si="26"/>
        <v>480</v>
      </c>
    </row>
    <row r="258" spans="1:22" ht="16.5" thickTop="1" thickBot="1">
      <c r="A258" s="1"/>
      <c r="B258" s="1"/>
      <c r="C258" s="1"/>
      <c r="D258" s="1"/>
      <c r="E258" s="1"/>
      <c r="F258" s="1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23"/>
    </row>
    <row r="259" spans="1:22" ht="15.75" thickTop="1">
      <c r="A259" s="24" t="s">
        <v>0</v>
      </c>
      <c r="B259" s="25">
        <v>4501</v>
      </c>
      <c r="C259" s="25" t="s">
        <v>255</v>
      </c>
      <c r="D259" s="25" t="s">
        <v>7</v>
      </c>
      <c r="E259" s="25">
        <v>6870</v>
      </c>
      <c r="F259" s="25" t="s">
        <v>256</v>
      </c>
      <c r="G259" s="33">
        <v>10</v>
      </c>
      <c r="H259" s="34">
        <v>12</v>
      </c>
      <c r="I259" s="26">
        <v>0</v>
      </c>
      <c r="J259" s="26">
        <v>0</v>
      </c>
      <c r="K259" s="26">
        <v>0</v>
      </c>
      <c r="L259" s="26">
        <v>0</v>
      </c>
      <c r="M259" s="26">
        <v>0</v>
      </c>
      <c r="N259" s="26">
        <v>0</v>
      </c>
      <c r="O259" s="26">
        <v>0</v>
      </c>
      <c r="P259" s="26">
        <v>0</v>
      </c>
      <c r="Q259" s="26">
        <v>0</v>
      </c>
      <c r="R259" s="26">
        <v>0</v>
      </c>
      <c r="S259" s="26">
        <v>9</v>
      </c>
      <c r="T259" s="26">
        <v>7</v>
      </c>
      <c r="U259" s="26">
        <v>1</v>
      </c>
      <c r="V259" s="89">
        <v>17</v>
      </c>
    </row>
    <row r="260" spans="1:22">
      <c r="A260" s="27" t="s">
        <v>0</v>
      </c>
      <c r="B260" s="28">
        <v>4501</v>
      </c>
      <c r="C260" s="28" t="s">
        <v>255</v>
      </c>
      <c r="D260" s="28" t="s">
        <v>7</v>
      </c>
      <c r="E260" s="28">
        <v>6873</v>
      </c>
      <c r="F260" s="28" t="s">
        <v>257</v>
      </c>
      <c r="G260" s="35">
        <v>7</v>
      </c>
      <c r="H260" s="36">
        <v>9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12</v>
      </c>
      <c r="Q260" s="29">
        <v>11</v>
      </c>
      <c r="R260" s="29">
        <v>9</v>
      </c>
      <c r="S260" s="29">
        <v>0</v>
      </c>
      <c r="T260" s="29">
        <v>0</v>
      </c>
      <c r="U260" s="29">
        <v>0</v>
      </c>
      <c r="V260" s="90">
        <v>32</v>
      </c>
    </row>
    <row r="261" spans="1:22" ht="15.75" thickBot="1">
      <c r="A261" s="39" t="s">
        <v>0</v>
      </c>
      <c r="B261" s="40">
        <v>4501</v>
      </c>
      <c r="C261" s="40" t="s">
        <v>255</v>
      </c>
      <c r="D261" s="40" t="s">
        <v>7</v>
      </c>
      <c r="E261" s="40">
        <v>6876</v>
      </c>
      <c r="F261" s="40" t="s">
        <v>258</v>
      </c>
      <c r="G261" s="41" t="s">
        <v>4</v>
      </c>
      <c r="H261" s="42">
        <v>6</v>
      </c>
      <c r="I261" s="43">
        <v>20</v>
      </c>
      <c r="J261" s="43">
        <v>18</v>
      </c>
      <c r="K261" s="43">
        <v>17</v>
      </c>
      <c r="L261" s="43">
        <v>14</v>
      </c>
      <c r="M261" s="43">
        <v>14</v>
      </c>
      <c r="N261" s="43">
        <v>17</v>
      </c>
      <c r="O261" s="43">
        <v>9</v>
      </c>
      <c r="P261" s="43">
        <v>0</v>
      </c>
      <c r="Q261" s="43">
        <v>0</v>
      </c>
      <c r="R261" s="43">
        <v>0</v>
      </c>
      <c r="S261" s="43">
        <v>0</v>
      </c>
      <c r="T261" s="43">
        <v>0</v>
      </c>
      <c r="U261" s="43">
        <v>0</v>
      </c>
      <c r="V261" s="94">
        <v>109</v>
      </c>
    </row>
    <row r="262" spans="1:22" ht="16.5" thickTop="1" thickBot="1">
      <c r="A262" s="76"/>
      <c r="B262" s="104"/>
      <c r="C262" s="104"/>
      <c r="D262" s="104"/>
      <c r="E262" s="104"/>
      <c r="F262" s="100" t="s">
        <v>255</v>
      </c>
      <c r="G262" s="105"/>
      <c r="H262" s="106"/>
      <c r="I262" s="105">
        <f t="shared" ref="I262:V262" si="27">SUM(I259:I261)</f>
        <v>20</v>
      </c>
      <c r="J262" s="105">
        <f t="shared" si="27"/>
        <v>18</v>
      </c>
      <c r="K262" s="105">
        <f t="shared" si="27"/>
        <v>17</v>
      </c>
      <c r="L262" s="105">
        <f t="shared" si="27"/>
        <v>14</v>
      </c>
      <c r="M262" s="105">
        <f t="shared" si="27"/>
        <v>14</v>
      </c>
      <c r="N262" s="105">
        <f t="shared" si="27"/>
        <v>17</v>
      </c>
      <c r="O262" s="105">
        <f t="shared" si="27"/>
        <v>9</v>
      </c>
      <c r="P262" s="105">
        <f t="shared" si="27"/>
        <v>12</v>
      </c>
      <c r="Q262" s="105">
        <f t="shared" si="27"/>
        <v>11</v>
      </c>
      <c r="R262" s="105">
        <f t="shared" si="27"/>
        <v>9</v>
      </c>
      <c r="S262" s="105">
        <f t="shared" si="27"/>
        <v>9</v>
      </c>
      <c r="T262" s="105">
        <f t="shared" si="27"/>
        <v>7</v>
      </c>
      <c r="U262" s="105">
        <f t="shared" si="27"/>
        <v>1</v>
      </c>
      <c r="V262" s="95">
        <f t="shared" si="27"/>
        <v>158</v>
      </c>
    </row>
    <row r="263" spans="1:22" ht="16.5" thickTop="1" thickBot="1">
      <c r="A263" s="1"/>
      <c r="B263" s="1"/>
      <c r="C263" s="1"/>
      <c r="D263" s="1"/>
      <c r="E263" s="1"/>
      <c r="F263" s="1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23"/>
    </row>
    <row r="264" spans="1:22" ht="15.75" thickTop="1">
      <c r="A264" s="24" t="s">
        <v>0</v>
      </c>
      <c r="B264" s="25">
        <v>3050</v>
      </c>
      <c r="C264" s="25" t="s">
        <v>187</v>
      </c>
      <c r="D264" s="25" t="s">
        <v>7</v>
      </c>
      <c r="E264" s="25">
        <v>6843</v>
      </c>
      <c r="F264" s="25" t="s">
        <v>188</v>
      </c>
      <c r="G264" s="33" t="s">
        <v>4</v>
      </c>
      <c r="H264" s="34">
        <v>6</v>
      </c>
      <c r="I264" s="33">
        <v>70</v>
      </c>
      <c r="J264" s="26">
        <v>62</v>
      </c>
      <c r="K264" s="26">
        <v>56</v>
      </c>
      <c r="L264" s="26">
        <v>48</v>
      </c>
      <c r="M264" s="26">
        <v>43</v>
      </c>
      <c r="N264" s="26">
        <v>35</v>
      </c>
      <c r="O264" s="26">
        <v>37</v>
      </c>
      <c r="P264" s="26">
        <v>0</v>
      </c>
      <c r="Q264" s="26">
        <v>0</v>
      </c>
      <c r="R264" s="26">
        <v>0</v>
      </c>
      <c r="S264" s="26">
        <v>0</v>
      </c>
      <c r="T264" s="26">
        <v>0</v>
      </c>
      <c r="U264" s="26">
        <v>0</v>
      </c>
      <c r="V264" s="89">
        <v>351</v>
      </c>
    </row>
    <row r="265" spans="1:22" ht="15.75" thickBot="1">
      <c r="A265" s="39" t="s">
        <v>0</v>
      </c>
      <c r="B265" s="40">
        <v>3050</v>
      </c>
      <c r="C265" s="40" t="s">
        <v>187</v>
      </c>
      <c r="D265" s="40" t="s">
        <v>7</v>
      </c>
      <c r="E265" s="40">
        <v>6844</v>
      </c>
      <c r="F265" s="40" t="s">
        <v>189</v>
      </c>
      <c r="G265" s="41">
        <v>7</v>
      </c>
      <c r="H265" s="42">
        <v>12</v>
      </c>
      <c r="I265" s="41">
        <v>0</v>
      </c>
      <c r="J265" s="43">
        <v>0</v>
      </c>
      <c r="K265" s="43">
        <v>0</v>
      </c>
      <c r="L265" s="43">
        <v>0</v>
      </c>
      <c r="M265" s="43">
        <v>0</v>
      </c>
      <c r="N265" s="43">
        <v>0</v>
      </c>
      <c r="O265" s="43">
        <v>0</v>
      </c>
      <c r="P265" s="43">
        <v>35</v>
      </c>
      <c r="Q265" s="43">
        <v>22</v>
      </c>
      <c r="R265" s="43">
        <v>34</v>
      </c>
      <c r="S265" s="43">
        <v>20</v>
      </c>
      <c r="T265" s="43">
        <v>16</v>
      </c>
      <c r="U265" s="43">
        <v>20</v>
      </c>
      <c r="V265" s="94">
        <v>147</v>
      </c>
    </row>
    <row r="266" spans="1:22" ht="16.5" thickTop="1" thickBot="1">
      <c r="A266" s="76"/>
      <c r="B266" s="104"/>
      <c r="C266" s="104"/>
      <c r="D266" s="104"/>
      <c r="E266" s="104"/>
      <c r="F266" s="100" t="s">
        <v>187</v>
      </c>
      <c r="G266" s="105"/>
      <c r="H266" s="105"/>
      <c r="I266" s="107">
        <f t="shared" ref="I266:V266" si="28">SUM(I264:I265)</f>
        <v>70</v>
      </c>
      <c r="J266" s="105">
        <f t="shared" si="28"/>
        <v>62</v>
      </c>
      <c r="K266" s="105">
        <f t="shared" si="28"/>
        <v>56</v>
      </c>
      <c r="L266" s="105">
        <f t="shared" si="28"/>
        <v>48</v>
      </c>
      <c r="M266" s="105">
        <f t="shared" si="28"/>
        <v>43</v>
      </c>
      <c r="N266" s="105">
        <f t="shared" si="28"/>
        <v>35</v>
      </c>
      <c r="O266" s="105">
        <f t="shared" si="28"/>
        <v>37</v>
      </c>
      <c r="P266" s="105">
        <f t="shared" si="28"/>
        <v>35</v>
      </c>
      <c r="Q266" s="105">
        <f t="shared" si="28"/>
        <v>22</v>
      </c>
      <c r="R266" s="105">
        <f t="shared" si="28"/>
        <v>34</v>
      </c>
      <c r="S266" s="105">
        <f t="shared" si="28"/>
        <v>20</v>
      </c>
      <c r="T266" s="105">
        <f t="shared" si="28"/>
        <v>16</v>
      </c>
      <c r="U266" s="105">
        <f t="shared" si="28"/>
        <v>20</v>
      </c>
      <c r="V266" s="95">
        <f t="shared" si="28"/>
        <v>498</v>
      </c>
    </row>
    <row r="267" spans="1:22" ht="15.75" thickTop="1">
      <c r="A267" s="6"/>
      <c r="B267" s="6"/>
      <c r="C267" s="6"/>
      <c r="D267" s="6"/>
      <c r="E267" s="6"/>
      <c r="F267" s="75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</row>
    <row r="268" spans="1:22" ht="15.75" thickBot="1">
      <c r="A268" s="6"/>
      <c r="B268" s="6"/>
      <c r="C268" s="6"/>
      <c r="D268" s="6"/>
      <c r="E268" s="6"/>
      <c r="F268" s="75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</row>
    <row r="269" spans="1:22" s="1" customFormat="1" ht="12.75" thickTop="1" thickBot="1">
      <c r="A269" s="49" t="s">
        <v>3</v>
      </c>
      <c r="B269" s="50" t="s">
        <v>1218</v>
      </c>
      <c r="C269" s="51" t="s">
        <v>1219</v>
      </c>
      <c r="D269" s="51" t="s">
        <v>1220</v>
      </c>
      <c r="E269" s="50" t="s">
        <v>1221</v>
      </c>
      <c r="F269" s="133" t="s">
        <v>1222</v>
      </c>
      <c r="G269" s="135" t="s">
        <v>1223</v>
      </c>
      <c r="H269" s="136" t="s">
        <v>1224</v>
      </c>
      <c r="I269" s="134" t="s">
        <v>4</v>
      </c>
      <c r="J269" s="50" t="str">
        <f>TEXT(0,1)</f>
        <v>1</v>
      </c>
      <c r="K269" s="50" t="str">
        <f>TEXT(0,2)</f>
        <v>2</v>
      </c>
      <c r="L269" s="50" t="str">
        <f>TEXT(0,3)</f>
        <v>3</v>
      </c>
      <c r="M269" s="50" t="str">
        <f>TEXT(0,4)</f>
        <v>4</v>
      </c>
      <c r="N269" s="50" t="str">
        <f>TEXT(0,5)</f>
        <v>5</v>
      </c>
      <c r="O269" s="50" t="str">
        <f>TEXT(0,6)</f>
        <v>6</v>
      </c>
      <c r="P269" s="50" t="str">
        <f>TEXT(0,7)</f>
        <v>7</v>
      </c>
      <c r="Q269" s="50" t="str">
        <f>TEXT(0,8)</f>
        <v>8</v>
      </c>
      <c r="R269" s="50" t="str">
        <f>TEXT(0,9)</f>
        <v>9</v>
      </c>
      <c r="S269" s="50" t="str">
        <f>TEXT(0,10)</f>
        <v>10</v>
      </c>
      <c r="T269" s="50" t="str">
        <f>TEXT(0,11)</f>
        <v>11</v>
      </c>
      <c r="U269" s="55" t="str">
        <f>TEXT(0,12)</f>
        <v>12</v>
      </c>
      <c r="V269" s="56" t="s">
        <v>5</v>
      </c>
    </row>
    <row r="270" spans="1:22" ht="16.5" thickTop="1" thickBot="1">
      <c r="A270" s="76" t="s">
        <v>0</v>
      </c>
      <c r="B270" s="104">
        <v>1245</v>
      </c>
      <c r="C270" s="104" t="s">
        <v>95</v>
      </c>
      <c r="D270" s="104" t="s">
        <v>7</v>
      </c>
      <c r="E270" s="104">
        <v>1545</v>
      </c>
      <c r="F270" s="100" t="s">
        <v>96</v>
      </c>
      <c r="G270" s="105" t="s">
        <v>4</v>
      </c>
      <c r="H270" s="105">
        <v>6</v>
      </c>
      <c r="I270" s="105">
        <v>25</v>
      </c>
      <c r="J270" s="105">
        <v>16</v>
      </c>
      <c r="K270" s="105">
        <v>6</v>
      </c>
      <c r="L270" s="105">
        <v>29</v>
      </c>
      <c r="M270" s="105">
        <v>16</v>
      </c>
      <c r="N270" s="105">
        <v>8</v>
      </c>
      <c r="O270" s="105">
        <v>8</v>
      </c>
      <c r="P270" s="105">
        <v>0</v>
      </c>
      <c r="Q270" s="105">
        <v>0</v>
      </c>
      <c r="R270" s="105">
        <v>0</v>
      </c>
      <c r="S270" s="105">
        <v>0</v>
      </c>
      <c r="T270" s="105">
        <v>0</v>
      </c>
      <c r="U270" s="105">
        <v>0</v>
      </c>
      <c r="V270" s="95">
        <v>108</v>
      </c>
    </row>
    <row r="271" spans="1:22" ht="16.5" thickTop="1" thickBot="1">
      <c r="A271" s="1"/>
      <c r="B271" s="1"/>
      <c r="C271" s="1"/>
      <c r="D271" s="1"/>
      <c r="E271" s="1"/>
      <c r="F271" s="1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23"/>
    </row>
    <row r="272" spans="1:22" ht="15.75" thickTop="1">
      <c r="A272" s="24" t="s">
        <v>0</v>
      </c>
      <c r="B272" s="25">
        <v>2305</v>
      </c>
      <c r="C272" s="25" t="s">
        <v>135</v>
      </c>
      <c r="D272" s="25" t="s">
        <v>7</v>
      </c>
      <c r="E272" s="25">
        <v>2219</v>
      </c>
      <c r="F272" s="25" t="s">
        <v>137</v>
      </c>
      <c r="G272" s="33">
        <v>3</v>
      </c>
      <c r="H272" s="34">
        <v>3</v>
      </c>
      <c r="I272" s="33">
        <v>0</v>
      </c>
      <c r="J272" s="26">
        <v>0</v>
      </c>
      <c r="K272" s="26">
        <v>0</v>
      </c>
      <c r="L272" s="26">
        <v>1</v>
      </c>
      <c r="M272" s="26">
        <v>0</v>
      </c>
      <c r="N272" s="26">
        <v>0</v>
      </c>
      <c r="O272" s="26">
        <v>0</v>
      </c>
      <c r="P272" s="26">
        <v>0</v>
      </c>
      <c r="Q272" s="26">
        <v>0</v>
      </c>
      <c r="R272" s="26">
        <v>0</v>
      </c>
      <c r="S272" s="26">
        <v>0</v>
      </c>
      <c r="T272" s="26">
        <v>0</v>
      </c>
      <c r="U272" s="26">
        <v>0</v>
      </c>
      <c r="V272" s="89">
        <v>1</v>
      </c>
    </row>
    <row r="273" spans="1:22">
      <c r="A273" s="27" t="s">
        <v>0</v>
      </c>
      <c r="B273" s="28">
        <v>2305</v>
      </c>
      <c r="C273" s="28" t="s">
        <v>135</v>
      </c>
      <c r="D273" s="28" t="s">
        <v>7</v>
      </c>
      <c r="E273" s="28">
        <v>2228</v>
      </c>
      <c r="F273" s="28" t="s">
        <v>139</v>
      </c>
      <c r="G273" s="35" t="s">
        <v>4</v>
      </c>
      <c r="H273" s="36">
        <v>9</v>
      </c>
      <c r="I273" s="35">
        <v>96</v>
      </c>
      <c r="J273" s="29">
        <v>82</v>
      </c>
      <c r="K273" s="29">
        <v>83</v>
      </c>
      <c r="L273" s="29">
        <v>73</v>
      </c>
      <c r="M273" s="29">
        <v>51</v>
      </c>
      <c r="N273" s="29">
        <v>50</v>
      </c>
      <c r="O273" s="29">
        <v>47</v>
      </c>
      <c r="P273" s="29">
        <v>32</v>
      </c>
      <c r="Q273" s="29">
        <v>36</v>
      </c>
      <c r="R273" s="29">
        <v>30</v>
      </c>
      <c r="S273" s="29">
        <v>0</v>
      </c>
      <c r="T273" s="29">
        <v>0</v>
      </c>
      <c r="U273" s="29">
        <v>0</v>
      </c>
      <c r="V273" s="90">
        <v>580</v>
      </c>
    </row>
    <row r="274" spans="1:22">
      <c r="A274" s="27" t="s">
        <v>0</v>
      </c>
      <c r="B274" s="28">
        <v>2305</v>
      </c>
      <c r="C274" s="28" t="s">
        <v>135</v>
      </c>
      <c r="D274" s="28" t="s">
        <v>7</v>
      </c>
      <c r="E274" s="28">
        <v>2220</v>
      </c>
      <c r="F274" s="28" t="s">
        <v>138</v>
      </c>
      <c r="G274" s="35" t="s">
        <v>4</v>
      </c>
      <c r="H274" s="36">
        <v>9</v>
      </c>
      <c r="I274" s="35">
        <v>67</v>
      </c>
      <c r="J274" s="29">
        <v>61</v>
      </c>
      <c r="K274" s="29">
        <v>57</v>
      </c>
      <c r="L274" s="29">
        <v>64</v>
      </c>
      <c r="M274" s="29">
        <v>60</v>
      </c>
      <c r="N274" s="29">
        <v>43</v>
      </c>
      <c r="O274" s="29">
        <v>45</v>
      </c>
      <c r="P274" s="29">
        <v>35</v>
      </c>
      <c r="Q274" s="29">
        <v>25</v>
      </c>
      <c r="R274" s="29">
        <v>26</v>
      </c>
      <c r="S274" s="29">
        <v>0</v>
      </c>
      <c r="T274" s="29">
        <v>0</v>
      </c>
      <c r="U274" s="29">
        <v>0</v>
      </c>
      <c r="V274" s="90">
        <v>483</v>
      </c>
    </row>
    <row r="275" spans="1:22" ht="15.75" thickBot="1">
      <c r="A275" s="39" t="s">
        <v>0</v>
      </c>
      <c r="B275" s="40">
        <v>2305</v>
      </c>
      <c r="C275" s="40" t="s">
        <v>135</v>
      </c>
      <c r="D275" s="40" t="s">
        <v>7</v>
      </c>
      <c r="E275" s="40">
        <v>2208</v>
      </c>
      <c r="F275" s="40" t="s">
        <v>136</v>
      </c>
      <c r="G275" s="41">
        <v>10</v>
      </c>
      <c r="H275" s="42">
        <v>12</v>
      </c>
      <c r="I275" s="41">
        <v>0</v>
      </c>
      <c r="J275" s="43">
        <v>0</v>
      </c>
      <c r="K275" s="43">
        <v>0</v>
      </c>
      <c r="L275" s="43">
        <v>0</v>
      </c>
      <c r="M275" s="43">
        <v>0</v>
      </c>
      <c r="N275" s="43">
        <v>0</v>
      </c>
      <c r="O275" s="43">
        <v>0</v>
      </c>
      <c r="P275" s="43">
        <v>0</v>
      </c>
      <c r="Q275" s="43">
        <v>0</v>
      </c>
      <c r="R275" s="43">
        <v>0</v>
      </c>
      <c r="S275" s="43">
        <v>55</v>
      </c>
      <c r="T275" s="43">
        <v>41</v>
      </c>
      <c r="U275" s="43">
        <v>29</v>
      </c>
      <c r="V275" s="94">
        <v>125</v>
      </c>
    </row>
    <row r="276" spans="1:22" ht="16.5" thickTop="1" thickBot="1">
      <c r="A276" s="76"/>
      <c r="B276" s="104"/>
      <c r="C276" s="104"/>
      <c r="D276" s="104"/>
      <c r="E276" s="104"/>
      <c r="F276" s="100" t="s">
        <v>135</v>
      </c>
      <c r="G276" s="105"/>
      <c r="H276" s="105"/>
      <c r="I276" s="107">
        <f t="shared" ref="I276:V276" si="29">SUM(I272:I275)</f>
        <v>163</v>
      </c>
      <c r="J276" s="105">
        <f t="shared" si="29"/>
        <v>143</v>
      </c>
      <c r="K276" s="105">
        <f t="shared" si="29"/>
        <v>140</v>
      </c>
      <c r="L276" s="105">
        <f t="shared" si="29"/>
        <v>138</v>
      </c>
      <c r="M276" s="105">
        <f t="shared" si="29"/>
        <v>111</v>
      </c>
      <c r="N276" s="105">
        <f t="shared" si="29"/>
        <v>93</v>
      </c>
      <c r="O276" s="105">
        <f t="shared" si="29"/>
        <v>92</v>
      </c>
      <c r="P276" s="105">
        <f t="shared" si="29"/>
        <v>67</v>
      </c>
      <c r="Q276" s="105">
        <f t="shared" si="29"/>
        <v>61</v>
      </c>
      <c r="R276" s="105">
        <f t="shared" si="29"/>
        <v>56</v>
      </c>
      <c r="S276" s="105">
        <f t="shared" si="29"/>
        <v>55</v>
      </c>
      <c r="T276" s="105">
        <f t="shared" si="29"/>
        <v>41</v>
      </c>
      <c r="U276" s="105">
        <f t="shared" si="29"/>
        <v>29</v>
      </c>
      <c r="V276" s="95">
        <f t="shared" si="29"/>
        <v>1189</v>
      </c>
    </row>
    <row r="277" spans="1:22" ht="16.5" thickTop="1" thickBot="1">
      <c r="A277" s="1"/>
      <c r="B277" s="1"/>
      <c r="C277" s="1"/>
      <c r="D277" s="1"/>
      <c r="E277" s="1"/>
      <c r="F277" s="1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23"/>
    </row>
    <row r="278" spans="1:22" ht="15.75" thickTop="1">
      <c r="A278" s="24" t="s">
        <v>0</v>
      </c>
      <c r="B278" s="25">
        <v>1070</v>
      </c>
      <c r="C278" s="25" t="s">
        <v>54</v>
      </c>
      <c r="D278" s="25" t="s">
        <v>7</v>
      </c>
      <c r="E278" s="25">
        <v>1511</v>
      </c>
      <c r="F278" s="25" t="s">
        <v>55</v>
      </c>
      <c r="G278" s="33">
        <v>9</v>
      </c>
      <c r="H278" s="26">
        <v>12</v>
      </c>
      <c r="I278" s="33">
        <v>0</v>
      </c>
      <c r="J278" s="26">
        <v>0</v>
      </c>
      <c r="K278" s="26">
        <v>0</v>
      </c>
      <c r="L278" s="26">
        <v>0</v>
      </c>
      <c r="M278" s="26">
        <v>0</v>
      </c>
      <c r="N278" s="26">
        <v>0</v>
      </c>
      <c r="O278" s="26">
        <v>0</v>
      </c>
      <c r="P278" s="26">
        <v>0</v>
      </c>
      <c r="Q278" s="26">
        <v>0</v>
      </c>
      <c r="R278" s="26">
        <v>8</v>
      </c>
      <c r="S278" s="26">
        <v>7</v>
      </c>
      <c r="T278" s="26">
        <v>4</v>
      </c>
      <c r="U278" s="26">
        <v>3</v>
      </c>
      <c r="V278" s="89">
        <v>22</v>
      </c>
    </row>
    <row r="279" spans="1:22">
      <c r="A279" s="27" t="s">
        <v>0</v>
      </c>
      <c r="B279" s="28">
        <v>1070</v>
      </c>
      <c r="C279" s="28" t="s">
        <v>54</v>
      </c>
      <c r="D279" s="28" t="s">
        <v>7</v>
      </c>
      <c r="E279" s="28">
        <v>1514</v>
      </c>
      <c r="F279" s="28" t="s">
        <v>57</v>
      </c>
      <c r="G279" s="35" t="s">
        <v>4</v>
      </c>
      <c r="H279" s="29">
        <v>4</v>
      </c>
      <c r="I279" s="35">
        <v>30</v>
      </c>
      <c r="J279" s="29">
        <v>25</v>
      </c>
      <c r="K279" s="29">
        <v>27</v>
      </c>
      <c r="L279" s="29">
        <v>28</v>
      </c>
      <c r="M279" s="29">
        <v>21</v>
      </c>
      <c r="N279" s="29">
        <v>0</v>
      </c>
      <c r="O279" s="29">
        <v>0</v>
      </c>
      <c r="P279" s="29">
        <v>0</v>
      </c>
      <c r="Q279" s="29">
        <v>0</v>
      </c>
      <c r="R279" s="29">
        <v>0</v>
      </c>
      <c r="S279" s="29">
        <v>0</v>
      </c>
      <c r="T279" s="29">
        <v>0</v>
      </c>
      <c r="U279" s="29">
        <v>0</v>
      </c>
      <c r="V279" s="90">
        <v>131</v>
      </c>
    </row>
    <row r="280" spans="1:22" ht="15.75" thickBot="1">
      <c r="A280" s="39" t="s">
        <v>0</v>
      </c>
      <c r="B280" s="40">
        <v>1070</v>
      </c>
      <c r="C280" s="40" t="s">
        <v>54</v>
      </c>
      <c r="D280" s="40" t="s">
        <v>7</v>
      </c>
      <c r="E280" s="40">
        <v>1512</v>
      </c>
      <c r="F280" s="40" t="s">
        <v>56</v>
      </c>
      <c r="G280" s="41">
        <v>5</v>
      </c>
      <c r="H280" s="43">
        <v>8</v>
      </c>
      <c r="I280" s="41">
        <v>0</v>
      </c>
      <c r="J280" s="43">
        <v>0</v>
      </c>
      <c r="K280" s="43">
        <v>0</v>
      </c>
      <c r="L280" s="43">
        <v>0</v>
      </c>
      <c r="M280" s="43">
        <v>0</v>
      </c>
      <c r="N280" s="43">
        <v>15</v>
      </c>
      <c r="O280" s="43">
        <v>18</v>
      </c>
      <c r="P280" s="43">
        <v>13</v>
      </c>
      <c r="Q280" s="43">
        <v>7</v>
      </c>
      <c r="R280" s="43">
        <v>0</v>
      </c>
      <c r="S280" s="43">
        <v>0</v>
      </c>
      <c r="T280" s="43">
        <v>0</v>
      </c>
      <c r="U280" s="43">
        <v>0</v>
      </c>
      <c r="V280" s="94">
        <v>53</v>
      </c>
    </row>
    <row r="281" spans="1:22" ht="16.5" thickTop="1" thickBot="1">
      <c r="A281" s="76"/>
      <c r="B281" s="104"/>
      <c r="C281" s="104"/>
      <c r="D281" s="104"/>
      <c r="E281" s="104"/>
      <c r="F281" s="100" t="s">
        <v>54</v>
      </c>
      <c r="G281" s="105"/>
      <c r="H281" s="105"/>
      <c r="I281" s="107">
        <f t="shared" ref="I281:V281" si="30">SUM(I278:I280)</f>
        <v>30</v>
      </c>
      <c r="J281" s="105">
        <f t="shared" si="30"/>
        <v>25</v>
      </c>
      <c r="K281" s="105">
        <f t="shared" si="30"/>
        <v>27</v>
      </c>
      <c r="L281" s="105">
        <f t="shared" si="30"/>
        <v>28</v>
      </c>
      <c r="M281" s="105">
        <f t="shared" si="30"/>
        <v>21</v>
      </c>
      <c r="N281" s="105">
        <f t="shared" si="30"/>
        <v>15</v>
      </c>
      <c r="O281" s="105">
        <f t="shared" si="30"/>
        <v>18</v>
      </c>
      <c r="P281" s="105">
        <f t="shared" si="30"/>
        <v>13</v>
      </c>
      <c r="Q281" s="105">
        <f t="shared" si="30"/>
        <v>7</v>
      </c>
      <c r="R281" s="105">
        <f t="shared" si="30"/>
        <v>8</v>
      </c>
      <c r="S281" s="105">
        <f t="shared" si="30"/>
        <v>7</v>
      </c>
      <c r="T281" s="105">
        <f t="shared" si="30"/>
        <v>4</v>
      </c>
      <c r="U281" s="105">
        <f t="shared" si="30"/>
        <v>3</v>
      </c>
      <c r="V281" s="95">
        <f t="shared" si="30"/>
        <v>206</v>
      </c>
    </row>
    <row r="282" spans="1:22" ht="16.5" thickTop="1" thickBot="1"/>
    <row r="283" spans="1:22" ht="15.75" thickTop="1">
      <c r="A283" s="24" t="s">
        <v>0</v>
      </c>
      <c r="B283" s="25">
        <v>1175</v>
      </c>
      <c r="C283" s="25" t="s">
        <v>68</v>
      </c>
      <c r="D283" s="25" t="s">
        <v>7</v>
      </c>
      <c r="E283" s="25">
        <v>2303</v>
      </c>
      <c r="F283" s="25" t="s">
        <v>69</v>
      </c>
      <c r="G283" s="33" t="s">
        <v>4</v>
      </c>
      <c r="H283" s="34">
        <v>6</v>
      </c>
      <c r="I283" s="26">
        <v>13</v>
      </c>
      <c r="J283" s="26">
        <v>15</v>
      </c>
      <c r="K283" s="26">
        <v>12</v>
      </c>
      <c r="L283" s="26">
        <v>15</v>
      </c>
      <c r="M283" s="26">
        <v>16</v>
      </c>
      <c r="N283" s="26">
        <v>12</v>
      </c>
      <c r="O283" s="26">
        <v>11</v>
      </c>
      <c r="P283" s="26">
        <v>0</v>
      </c>
      <c r="Q283" s="26">
        <v>0</v>
      </c>
      <c r="R283" s="26">
        <v>0</v>
      </c>
      <c r="S283" s="26">
        <v>0</v>
      </c>
      <c r="T283" s="26">
        <v>0</v>
      </c>
      <c r="U283" s="26">
        <v>0</v>
      </c>
      <c r="V283" s="89">
        <v>94</v>
      </c>
    </row>
    <row r="284" spans="1:22">
      <c r="A284" s="27" t="s">
        <v>0</v>
      </c>
      <c r="B284" s="28">
        <v>1175</v>
      </c>
      <c r="C284" s="28" t="s">
        <v>68</v>
      </c>
      <c r="D284" s="28" t="s">
        <v>7</v>
      </c>
      <c r="E284" s="28">
        <v>2411</v>
      </c>
      <c r="F284" s="28" t="s">
        <v>70</v>
      </c>
      <c r="G284" s="35">
        <v>7</v>
      </c>
      <c r="H284" s="36">
        <v>9</v>
      </c>
      <c r="I284" s="29">
        <v>0</v>
      </c>
      <c r="J284" s="29">
        <v>0</v>
      </c>
      <c r="K284" s="29">
        <v>0</v>
      </c>
      <c r="L284" s="29">
        <v>0</v>
      </c>
      <c r="M284" s="29">
        <v>0</v>
      </c>
      <c r="N284" s="29">
        <v>0</v>
      </c>
      <c r="O284" s="29">
        <v>0</v>
      </c>
      <c r="P284" s="29">
        <v>13</v>
      </c>
      <c r="Q284" s="29">
        <v>11</v>
      </c>
      <c r="R284" s="29">
        <v>16</v>
      </c>
      <c r="S284" s="29">
        <v>0</v>
      </c>
      <c r="T284" s="29">
        <v>0</v>
      </c>
      <c r="U284" s="29">
        <v>0</v>
      </c>
      <c r="V284" s="90">
        <v>40</v>
      </c>
    </row>
    <row r="285" spans="1:22" ht="15.75" thickBot="1">
      <c r="A285" s="39" t="s">
        <v>0</v>
      </c>
      <c r="B285" s="40">
        <v>1175</v>
      </c>
      <c r="C285" s="40" t="s">
        <v>68</v>
      </c>
      <c r="D285" s="40" t="s">
        <v>7</v>
      </c>
      <c r="E285" s="40">
        <v>2413</v>
      </c>
      <c r="F285" s="40" t="s">
        <v>71</v>
      </c>
      <c r="G285" s="37" t="s">
        <v>4</v>
      </c>
      <c r="H285" s="38">
        <v>6</v>
      </c>
      <c r="I285" s="43">
        <v>19</v>
      </c>
      <c r="J285" s="43">
        <v>16</v>
      </c>
      <c r="K285" s="43">
        <v>16</v>
      </c>
      <c r="L285" s="43">
        <v>14</v>
      </c>
      <c r="M285" s="43">
        <v>12</v>
      </c>
      <c r="N285" s="43">
        <v>5</v>
      </c>
      <c r="O285" s="43">
        <v>14</v>
      </c>
      <c r="P285" s="43">
        <v>0</v>
      </c>
      <c r="Q285" s="43">
        <v>0</v>
      </c>
      <c r="R285" s="43">
        <v>0</v>
      </c>
      <c r="S285" s="43">
        <v>0</v>
      </c>
      <c r="T285" s="43">
        <v>0</v>
      </c>
      <c r="U285" s="43">
        <v>0</v>
      </c>
      <c r="V285" s="94">
        <v>96</v>
      </c>
    </row>
    <row r="286" spans="1:22" ht="16.5" thickTop="1" thickBot="1">
      <c r="A286" s="76"/>
      <c r="B286" s="104"/>
      <c r="C286" s="104"/>
      <c r="D286" s="104"/>
      <c r="E286" s="104"/>
      <c r="F286" s="100" t="s">
        <v>68</v>
      </c>
      <c r="G286" s="343"/>
      <c r="H286" s="344"/>
      <c r="I286" s="105">
        <f t="shared" ref="I286:V286" si="31">SUM(I283:I285)</f>
        <v>32</v>
      </c>
      <c r="J286" s="105">
        <f t="shared" si="31"/>
        <v>31</v>
      </c>
      <c r="K286" s="105">
        <f t="shared" si="31"/>
        <v>28</v>
      </c>
      <c r="L286" s="105">
        <f t="shared" si="31"/>
        <v>29</v>
      </c>
      <c r="M286" s="105">
        <f t="shared" si="31"/>
        <v>28</v>
      </c>
      <c r="N286" s="105">
        <f t="shared" si="31"/>
        <v>17</v>
      </c>
      <c r="O286" s="105">
        <f t="shared" si="31"/>
        <v>25</v>
      </c>
      <c r="P286" s="105">
        <f t="shared" si="31"/>
        <v>13</v>
      </c>
      <c r="Q286" s="105">
        <f t="shared" si="31"/>
        <v>11</v>
      </c>
      <c r="R286" s="105">
        <f t="shared" si="31"/>
        <v>16</v>
      </c>
      <c r="S286" s="105">
        <f t="shared" si="31"/>
        <v>0</v>
      </c>
      <c r="T286" s="105">
        <f t="shared" si="31"/>
        <v>0</v>
      </c>
      <c r="U286" s="105">
        <f t="shared" si="31"/>
        <v>0</v>
      </c>
      <c r="V286" s="95">
        <f t="shared" si="31"/>
        <v>230</v>
      </c>
    </row>
    <row r="287" spans="1:22" ht="16.5" thickTop="1" thickBot="1">
      <c r="A287" s="1"/>
      <c r="B287" s="1"/>
      <c r="C287" s="1"/>
      <c r="D287" s="1"/>
      <c r="E287" s="1"/>
      <c r="F287" s="1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23"/>
    </row>
    <row r="288" spans="1:22" ht="15.75" thickTop="1">
      <c r="A288" s="24" t="s">
        <v>0</v>
      </c>
      <c r="B288" s="25">
        <v>19</v>
      </c>
      <c r="C288" s="25" t="s">
        <v>6</v>
      </c>
      <c r="D288" s="25" t="s">
        <v>7</v>
      </c>
      <c r="E288" s="25">
        <v>4473</v>
      </c>
      <c r="F288" s="25" t="s">
        <v>11</v>
      </c>
      <c r="G288" s="33" t="s">
        <v>4</v>
      </c>
      <c r="H288" s="34">
        <v>9</v>
      </c>
      <c r="I288" s="26">
        <v>83</v>
      </c>
      <c r="J288" s="26">
        <v>87</v>
      </c>
      <c r="K288" s="26">
        <v>88</v>
      </c>
      <c r="L288" s="26">
        <v>88</v>
      </c>
      <c r="M288" s="26">
        <v>83</v>
      </c>
      <c r="N288" s="26">
        <v>79</v>
      </c>
      <c r="O288" s="26">
        <v>65</v>
      </c>
      <c r="P288" s="26">
        <v>58</v>
      </c>
      <c r="Q288" s="26">
        <v>45</v>
      </c>
      <c r="R288" s="26">
        <v>51</v>
      </c>
      <c r="S288" s="26">
        <v>0</v>
      </c>
      <c r="T288" s="26">
        <v>0</v>
      </c>
      <c r="U288" s="26">
        <v>0</v>
      </c>
      <c r="V288" s="89">
        <v>727</v>
      </c>
    </row>
    <row r="289" spans="1:22">
      <c r="A289" s="27" t="s">
        <v>0</v>
      </c>
      <c r="B289" s="28">
        <v>19</v>
      </c>
      <c r="C289" s="28" t="s">
        <v>6</v>
      </c>
      <c r="D289" s="28" t="s">
        <v>7</v>
      </c>
      <c r="E289" s="28">
        <v>4471</v>
      </c>
      <c r="F289" s="28" t="s">
        <v>10</v>
      </c>
      <c r="G289" s="35">
        <v>10</v>
      </c>
      <c r="H289" s="36">
        <v>12</v>
      </c>
      <c r="I289" s="29">
        <v>0</v>
      </c>
      <c r="J289" s="29">
        <v>0</v>
      </c>
      <c r="K289" s="29">
        <v>0</v>
      </c>
      <c r="L289" s="29">
        <v>0</v>
      </c>
      <c r="M289" s="29">
        <v>0</v>
      </c>
      <c r="N289" s="29">
        <v>0</v>
      </c>
      <c r="O289" s="29">
        <v>0</v>
      </c>
      <c r="P289" s="29">
        <v>0</v>
      </c>
      <c r="Q289" s="29">
        <v>0</v>
      </c>
      <c r="R289" s="29">
        <v>0</v>
      </c>
      <c r="S289" s="29">
        <v>40</v>
      </c>
      <c r="T289" s="29">
        <v>39</v>
      </c>
      <c r="U289" s="29">
        <v>46</v>
      </c>
      <c r="V289" s="90">
        <v>125</v>
      </c>
    </row>
    <row r="290" spans="1:22">
      <c r="A290" s="27" t="s">
        <v>0</v>
      </c>
      <c r="B290" s="28">
        <v>19</v>
      </c>
      <c r="C290" s="28" t="s">
        <v>6</v>
      </c>
      <c r="D290" s="28" t="s">
        <v>7</v>
      </c>
      <c r="E290" s="28">
        <v>489</v>
      </c>
      <c r="F290" s="28" t="s">
        <v>8</v>
      </c>
      <c r="G290" s="35">
        <v>4</v>
      </c>
      <c r="H290" s="36">
        <v>9</v>
      </c>
      <c r="I290" s="29">
        <v>0</v>
      </c>
      <c r="J290" s="29">
        <v>0</v>
      </c>
      <c r="K290" s="29">
        <v>0</v>
      </c>
      <c r="L290" s="29">
        <v>0</v>
      </c>
      <c r="M290" s="29">
        <v>24</v>
      </c>
      <c r="N290" s="29">
        <v>26</v>
      </c>
      <c r="O290" s="29">
        <v>24</v>
      </c>
      <c r="P290" s="29">
        <v>19</v>
      </c>
      <c r="Q290" s="29">
        <v>17</v>
      </c>
      <c r="R290" s="29">
        <v>25</v>
      </c>
      <c r="S290" s="29">
        <v>0</v>
      </c>
      <c r="T290" s="29">
        <v>0</v>
      </c>
      <c r="U290" s="29">
        <v>0</v>
      </c>
      <c r="V290" s="90">
        <v>135</v>
      </c>
    </row>
    <row r="291" spans="1:22" ht="15.75" thickBot="1">
      <c r="A291" s="39" t="s">
        <v>0</v>
      </c>
      <c r="B291" s="40">
        <v>19</v>
      </c>
      <c r="C291" s="40" t="s">
        <v>6</v>
      </c>
      <c r="D291" s="40" t="s">
        <v>7</v>
      </c>
      <c r="E291" s="40">
        <v>1369</v>
      </c>
      <c r="F291" s="40" t="s">
        <v>9</v>
      </c>
      <c r="G291" s="41" t="s">
        <v>4</v>
      </c>
      <c r="H291" s="42">
        <v>3</v>
      </c>
      <c r="I291" s="43">
        <v>26</v>
      </c>
      <c r="J291" s="43">
        <v>29</v>
      </c>
      <c r="K291" s="43">
        <v>35</v>
      </c>
      <c r="L291" s="43">
        <v>20</v>
      </c>
      <c r="M291" s="43">
        <v>0</v>
      </c>
      <c r="N291" s="43">
        <v>0</v>
      </c>
      <c r="O291" s="43">
        <v>0</v>
      </c>
      <c r="P291" s="43">
        <v>0</v>
      </c>
      <c r="Q291" s="43">
        <v>0</v>
      </c>
      <c r="R291" s="43">
        <v>0</v>
      </c>
      <c r="S291" s="43">
        <v>0</v>
      </c>
      <c r="T291" s="43">
        <v>0</v>
      </c>
      <c r="U291" s="43">
        <v>0</v>
      </c>
      <c r="V291" s="94">
        <v>110</v>
      </c>
    </row>
    <row r="292" spans="1:22" ht="16.5" thickTop="1" thickBot="1">
      <c r="A292" s="76"/>
      <c r="B292" s="104"/>
      <c r="C292" s="104"/>
      <c r="D292" s="104"/>
      <c r="E292" s="104"/>
      <c r="F292" s="100" t="s">
        <v>6</v>
      </c>
      <c r="G292" s="105"/>
      <c r="H292" s="106"/>
      <c r="I292" s="105">
        <f t="shared" ref="I292:V292" si="32">SUM(I288:I291)</f>
        <v>109</v>
      </c>
      <c r="J292" s="105">
        <f t="shared" si="32"/>
        <v>116</v>
      </c>
      <c r="K292" s="105">
        <f t="shared" si="32"/>
        <v>123</v>
      </c>
      <c r="L292" s="105">
        <f t="shared" si="32"/>
        <v>108</v>
      </c>
      <c r="M292" s="105">
        <f t="shared" si="32"/>
        <v>107</v>
      </c>
      <c r="N292" s="105">
        <f t="shared" si="32"/>
        <v>105</v>
      </c>
      <c r="O292" s="105">
        <f t="shared" si="32"/>
        <v>89</v>
      </c>
      <c r="P292" s="105">
        <f t="shared" si="32"/>
        <v>77</v>
      </c>
      <c r="Q292" s="105">
        <f t="shared" si="32"/>
        <v>62</v>
      </c>
      <c r="R292" s="105">
        <f t="shared" si="32"/>
        <v>76</v>
      </c>
      <c r="S292" s="105">
        <f t="shared" si="32"/>
        <v>40</v>
      </c>
      <c r="T292" s="105">
        <f t="shared" si="32"/>
        <v>39</v>
      </c>
      <c r="U292" s="105">
        <f t="shared" si="32"/>
        <v>46</v>
      </c>
      <c r="V292" s="95">
        <f t="shared" si="32"/>
        <v>1097</v>
      </c>
    </row>
    <row r="293" spans="1:22" ht="16.5" thickTop="1" thickBot="1">
      <c r="A293" s="1"/>
      <c r="B293" s="1"/>
      <c r="C293" s="1"/>
      <c r="D293" s="1"/>
      <c r="E293" s="1"/>
      <c r="F293" s="1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23"/>
    </row>
    <row r="294" spans="1:22" ht="15.75" thickTop="1">
      <c r="A294" s="24" t="s">
        <v>0</v>
      </c>
      <c r="B294" s="25">
        <v>3070</v>
      </c>
      <c r="C294" s="25" t="s">
        <v>195</v>
      </c>
      <c r="D294" s="25" t="s">
        <v>7</v>
      </c>
      <c r="E294" s="25">
        <v>4437</v>
      </c>
      <c r="F294" s="25" t="s">
        <v>197</v>
      </c>
      <c r="G294" s="33">
        <v>6</v>
      </c>
      <c r="H294" s="34">
        <v>8</v>
      </c>
      <c r="I294" s="26">
        <v>0</v>
      </c>
      <c r="J294" s="26">
        <v>0</v>
      </c>
      <c r="K294" s="26">
        <v>0</v>
      </c>
      <c r="L294" s="26">
        <v>0</v>
      </c>
      <c r="M294" s="26">
        <v>0</v>
      </c>
      <c r="N294" s="26">
        <v>0</v>
      </c>
      <c r="O294" s="26">
        <v>71</v>
      </c>
      <c r="P294" s="26">
        <v>87</v>
      </c>
      <c r="Q294" s="26">
        <v>86</v>
      </c>
      <c r="R294" s="26">
        <v>0</v>
      </c>
      <c r="S294" s="26">
        <v>0</v>
      </c>
      <c r="T294" s="26">
        <v>0</v>
      </c>
      <c r="U294" s="26">
        <v>0</v>
      </c>
      <c r="V294" s="89">
        <v>244</v>
      </c>
    </row>
    <row r="295" spans="1:22">
      <c r="A295" s="27" t="s">
        <v>0</v>
      </c>
      <c r="B295" s="28">
        <v>3070</v>
      </c>
      <c r="C295" s="28" t="s">
        <v>195</v>
      </c>
      <c r="D295" s="28" t="s">
        <v>7</v>
      </c>
      <c r="E295" s="28">
        <v>1783</v>
      </c>
      <c r="F295" s="28" t="s">
        <v>196</v>
      </c>
      <c r="G295" s="35" t="s">
        <v>4</v>
      </c>
      <c r="H295" s="36">
        <v>5</v>
      </c>
      <c r="I295" s="29">
        <v>25</v>
      </c>
      <c r="J295" s="29">
        <v>39</v>
      </c>
      <c r="K295" s="29">
        <v>35</v>
      </c>
      <c r="L295" s="29">
        <v>27</v>
      </c>
      <c r="M295" s="29">
        <v>15</v>
      </c>
      <c r="N295" s="29">
        <v>12</v>
      </c>
      <c r="O295" s="29">
        <v>0</v>
      </c>
      <c r="P295" s="29">
        <v>0</v>
      </c>
      <c r="Q295" s="29">
        <v>0</v>
      </c>
      <c r="R295" s="29">
        <v>0</v>
      </c>
      <c r="S295" s="29">
        <v>0</v>
      </c>
      <c r="T295" s="29">
        <v>0</v>
      </c>
      <c r="U295" s="29">
        <v>0</v>
      </c>
      <c r="V295" s="90">
        <v>153</v>
      </c>
    </row>
    <row r="296" spans="1:22">
      <c r="A296" s="27" t="s">
        <v>0</v>
      </c>
      <c r="B296" s="28">
        <v>3070</v>
      </c>
      <c r="C296" s="28" t="s">
        <v>195</v>
      </c>
      <c r="D296" s="28" t="s">
        <v>7</v>
      </c>
      <c r="E296" s="28">
        <v>4444</v>
      </c>
      <c r="F296" s="28" t="s">
        <v>198</v>
      </c>
      <c r="G296" s="35">
        <v>9</v>
      </c>
      <c r="H296" s="36">
        <v>12</v>
      </c>
      <c r="I296" s="29">
        <v>0</v>
      </c>
      <c r="J296" s="29">
        <v>0</v>
      </c>
      <c r="K296" s="29">
        <v>0</v>
      </c>
      <c r="L296" s="29">
        <v>0</v>
      </c>
      <c r="M296" s="29">
        <v>0</v>
      </c>
      <c r="N296" s="29">
        <v>0</v>
      </c>
      <c r="O296" s="29">
        <v>0</v>
      </c>
      <c r="P296" s="29">
        <v>0</v>
      </c>
      <c r="Q296" s="29">
        <v>0</v>
      </c>
      <c r="R296" s="29">
        <v>79</v>
      </c>
      <c r="S296" s="29">
        <v>87</v>
      </c>
      <c r="T296" s="29">
        <v>38</v>
      </c>
      <c r="U296" s="29">
        <v>22</v>
      </c>
      <c r="V296" s="90">
        <v>226</v>
      </c>
    </row>
    <row r="297" spans="1:22">
      <c r="A297" s="27" t="s">
        <v>0</v>
      </c>
      <c r="B297" s="28">
        <v>3070</v>
      </c>
      <c r="C297" s="28" t="s">
        <v>195</v>
      </c>
      <c r="D297" s="28" t="s">
        <v>7</v>
      </c>
      <c r="E297" s="28">
        <v>4445</v>
      </c>
      <c r="F297" s="28" t="s">
        <v>199</v>
      </c>
      <c r="G297" s="35" t="s">
        <v>4</v>
      </c>
      <c r="H297" s="36">
        <v>5</v>
      </c>
      <c r="I297" s="29">
        <v>42</v>
      </c>
      <c r="J297" s="29">
        <v>48</v>
      </c>
      <c r="K297" s="29">
        <v>27</v>
      </c>
      <c r="L297" s="29">
        <v>35</v>
      </c>
      <c r="M297" s="29">
        <v>49</v>
      </c>
      <c r="N297" s="29">
        <v>38</v>
      </c>
      <c r="O297" s="29">
        <v>0</v>
      </c>
      <c r="P297" s="29">
        <v>0</v>
      </c>
      <c r="Q297" s="29">
        <v>0</v>
      </c>
      <c r="R297" s="29">
        <v>0</v>
      </c>
      <c r="S297" s="29">
        <v>0</v>
      </c>
      <c r="T297" s="29">
        <v>0</v>
      </c>
      <c r="U297" s="29">
        <v>0</v>
      </c>
      <c r="V297" s="90">
        <v>239</v>
      </c>
    </row>
    <row r="298" spans="1:22" ht="15.75" thickBot="1">
      <c r="A298" s="39" t="s">
        <v>0</v>
      </c>
      <c r="B298" s="40">
        <v>3070</v>
      </c>
      <c r="C298" s="40" t="s">
        <v>195</v>
      </c>
      <c r="D298" s="40" t="s">
        <v>7</v>
      </c>
      <c r="E298" s="40">
        <v>4448</v>
      </c>
      <c r="F298" s="40" t="s">
        <v>200</v>
      </c>
      <c r="G298" s="41" t="s">
        <v>4</v>
      </c>
      <c r="H298" s="42">
        <v>5</v>
      </c>
      <c r="I298" s="43">
        <v>33</v>
      </c>
      <c r="J298" s="43">
        <v>26</v>
      </c>
      <c r="K298" s="43">
        <v>26</v>
      </c>
      <c r="L298" s="43">
        <v>33</v>
      </c>
      <c r="M298" s="43">
        <v>22</v>
      </c>
      <c r="N298" s="43">
        <v>30</v>
      </c>
      <c r="O298" s="43">
        <v>0</v>
      </c>
      <c r="P298" s="43">
        <v>0</v>
      </c>
      <c r="Q298" s="43">
        <v>0</v>
      </c>
      <c r="R298" s="43">
        <v>0</v>
      </c>
      <c r="S298" s="43">
        <v>0</v>
      </c>
      <c r="T298" s="43">
        <v>0</v>
      </c>
      <c r="U298" s="43">
        <v>0</v>
      </c>
      <c r="V298" s="94">
        <v>170</v>
      </c>
    </row>
    <row r="299" spans="1:22" ht="16.5" thickTop="1" thickBot="1">
      <c r="A299" s="76"/>
      <c r="B299" s="104"/>
      <c r="C299" s="104"/>
      <c r="D299" s="104"/>
      <c r="E299" s="104"/>
      <c r="F299" s="100" t="s">
        <v>195</v>
      </c>
      <c r="G299" s="105"/>
      <c r="H299" s="106"/>
      <c r="I299" s="105">
        <f t="shared" ref="I299:V299" si="33">SUM(I294:I298)</f>
        <v>100</v>
      </c>
      <c r="J299" s="105">
        <f t="shared" si="33"/>
        <v>113</v>
      </c>
      <c r="K299" s="105">
        <f t="shared" si="33"/>
        <v>88</v>
      </c>
      <c r="L299" s="105">
        <f t="shared" si="33"/>
        <v>95</v>
      </c>
      <c r="M299" s="105">
        <f t="shared" si="33"/>
        <v>86</v>
      </c>
      <c r="N299" s="105">
        <f t="shared" si="33"/>
        <v>80</v>
      </c>
      <c r="O299" s="105">
        <f t="shared" si="33"/>
        <v>71</v>
      </c>
      <c r="P299" s="105">
        <f t="shared" si="33"/>
        <v>87</v>
      </c>
      <c r="Q299" s="105">
        <f t="shared" si="33"/>
        <v>86</v>
      </c>
      <c r="R299" s="105">
        <f t="shared" si="33"/>
        <v>79</v>
      </c>
      <c r="S299" s="105">
        <f t="shared" si="33"/>
        <v>87</v>
      </c>
      <c r="T299" s="105">
        <f t="shared" si="33"/>
        <v>38</v>
      </c>
      <c r="U299" s="105">
        <f t="shared" si="33"/>
        <v>22</v>
      </c>
      <c r="V299" s="95">
        <f t="shared" si="33"/>
        <v>1032</v>
      </c>
    </row>
    <row r="300" spans="1:22" ht="15.75" thickTop="1">
      <c r="A300" s="6"/>
      <c r="B300" s="6"/>
      <c r="C300" s="6"/>
      <c r="D300" s="6"/>
      <c r="E300" s="6"/>
      <c r="F300" s="75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</row>
    <row r="301" spans="1:22" ht="15.75" thickBot="1">
      <c r="A301" s="6"/>
      <c r="B301" s="6"/>
      <c r="C301" s="6"/>
      <c r="D301" s="6"/>
      <c r="E301" s="6"/>
      <c r="F301" s="75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</row>
    <row r="302" spans="1:22" s="1" customFormat="1" ht="12.75" thickTop="1" thickBot="1">
      <c r="A302" s="49" t="s">
        <v>3</v>
      </c>
      <c r="B302" s="50" t="s">
        <v>1218</v>
      </c>
      <c r="C302" s="51" t="s">
        <v>1219</v>
      </c>
      <c r="D302" s="51" t="s">
        <v>1220</v>
      </c>
      <c r="E302" s="50" t="s">
        <v>1221</v>
      </c>
      <c r="F302" s="133" t="s">
        <v>1222</v>
      </c>
      <c r="G302" s="135" t="s">
        <v>1223</v>
      </c>
      <c r="H302" s="136" t="s">
        <v>1224</v>
      </c>
      <c r="I302" s="134" t="s">
        <v>4</v>
      </c>
      <c r="J302" s="50" t="str">
        <f>TEXT(0,1)</f>
        <v>1</v>
      </c>
      <c r="K302" s="50" t="str">
        <f>TEXT(0,2)</f>
        <v>2</v>
      </c>
      <c r="L302" s="50" t="str">
        <f>TEXT(0,3)</f>
        <v>3</v>
      </c>
      <c r="M302" s="50" t="str">
        <f>TEXT(0,4)</f>
        <v>4</v>
      </c>
      <c r="N302" s="50" t="str">
        <f>TEXT(0,5)</f>
        <v>5</v>
      </c>
      <c r="O302" s="50" t="str">
        <f>TEXT(0,6)</f>
        <v>6</v>
      </c>
      <c r="P302" s="50" t="str">
        <f>TEXT(0,7)</f>
        <v>7</v>
      </c>
      <c r="Q302" s="50" t="str">
        <f>TEXT(0,8)</f>
        <v>8</v>
      </c>
      <c r="R302" s="50" t="str">
        <f>TEXT(0,9)</f>
        <v>9</v>
      </c>
      <c r="S302" s="50" t="str">
        <f>TEXT(0,10)</f>
        <v>10</v>
      </c>
      <c r="T302" s="50" t="str">
        <f>TEXT(0,11)</f>
        <v>11</v>
      </c>
      <c r="U302" s="55" t="str">
        <f>TEXT(0,12)</f>
        <v>12</v>
      </c>
      <c r="V302" s="56" t="s">
        <v>5</v>
      </c>
    </row>
    <row r="303" spans="1:22" ht="15.75" thickTop="1">
      <c r="A303" s="24" t="s">
        <v>0</v>
      </c>
      <c r="B303" s="25">
        <v>1190</v>
      </c>
      <c r="C303" s="25" t="s">
        <v>79</v>
      </c>
      <c r="D303" s="25" t="s">
        <v>7</v>
      </c>
      <c r="E303" s="25">
        <v>5230</v>
      </c>
      <c r="F303" s="25" t="s">
        <v>91</v>
      </c>
      <c r="G303" s="33" t="s">
        <v>4</v>
      </c>
      <c r="H303" s="34">
        <v>5</v>
      </c>
      <c r="I303" s="33">
        <v>45</v>
      </c>
      <c r="J303" s="26">
        <v>45</v>
      </c>
      <c r="K303" s="26">
        <v>41</v>
      </c>
      <c r="L303" s="26">
        <v>30</v>
      </c>
      <c r="M303" s="26">
        <v>29</v>
      </c>
      <c r="N303" s="26">
        <v>26</v>
      </c>
      <c r="O303" s="26">
        <v>0</v>
      </c>
      <c r="P303" s="26">
        <v>0</v>
      </c>
      <c r="Q303" s="26">
        <v>0</v>
      </c>
      <c r="R303" s="26">
        <v>0</v>
      </c>
      <c r="S303" s="26">
        <v>0</v>
      </c>
      <c r="T303" s="26">
        <v>0</v>
      </c>
      <c r="U303" s="26">
        <v>0</v>
      </c>
      <c r="V303" s="89">
        <v>216</v>
      </c>
    </row>
    <row r="304" spans="1:22">
      <c r="A304" s="27" t="s">
        <v>0</v>
      </c>
      <c r="B304" s="28">
        <v>1190</v>
      </c>
      <c r="C304" s="28" t="s">
        <v>79</v>
      </c>
      <c r="D304" s="28" t="s">
        <v>7</v>
      </c>
      <c r="E304" s="28">
        <v>5209</v>
      </c>
      <c r="F304" s="28" t="s">
        <v>84</v>
      </c>
      <c r="G304" s="35">
        <v>9</v>
      </c>
      <c r="H304" s="36">
        <v>12</v>
      </c>
      <c r="I304" s="35">
        <v>0</v>
      </c>
      <c r="J304" s="29">
        <v>0</v>
      </c>
      <c r="K304" s="29">
        <v>0</v>
      </c>
      <c r="L304" s="29">
        <v>0</v>
      </c>
      <c r="M304" s="29">
        <v>0</v>
      </c>
      <c r="N304" s="29">
        <v>0</v>
      </c>
      <c r="O304" s="29">
        <v>0</v>
      </c>
      <c r="P304" s="29">
        <v>0</v>
      </c>
      <c r="Q304" s="29">
        <v>0</v>
      </c>
      <c r="R304" s="29">
        <v>56</v>
      </c>
      <c r="S304" s="29">
        <v>42</v>
      </c>
      <c r="T304" s="29">
        <v>16</v>
      </c>
      <c r="U304" s="29">
        <v>22</v>
      </c>
      <c r="V304" s="90">
        <v>136</v>
      </c>
    </row>
    <row r="305" spans="1:22">
      <c r="A305" s="27" t="s">
        <v>0</v>
      </c>
      <c r="B305" s="28">
        <v>1190</v>
      </c>
      <c r="C305" s="28" t="s">
        <v>79</v>
      </c>
      <c r="D305" s="28" t="s">
        <v>7</v>
      </c>
      <c r="E305" s="28">
        <v>1762</v>
      </c>
      <c r="F305" s="28" t="s">
        <v>80</v>
      </c>
      <c r="G305" s="35" t="s">
        <v>4</v>
      </c>
      <c r="H305" s="36">
        <v>9</v>
      </c>
      <c r="I305" s="35">
        <v>47</v>
      </c>
      <c r="J305" s="29">
        <v>37</v>
      </c>
      <c r="K305" s="29">
        <v>53</v>
      </c>
      <c r="L305" s="29">
        <v>37</v>
      </c>
      <c r="M305" s="29">
        <v>29</v>
      </c>
      <c r="N305" s="29">
        <v>33</v>
      </c>
      <c r="O305" s="29">
        <v>15</v>
      </c>
      <c r="P305" s="29">
        <v>18</v>
      </c>
      <c r="Q305" s="29">
        <v>14</v>
      </c>
      <c r="R305" s="29">
        <v>4</v>
      </c>
      <c r="S305" s="29">
        <v>0</v>
      </c>
      <c r="T305" s="29">
        <v>0</v>
      </c>
      <c r="U305" s="29">
        <v>0</v>
      </c>
      <c r="V305" s="90">
        <v>287</v>
      </c>
    </row>
    <row r="306" spans="1:22">
      <c r="A306" s="27" t="s">
        <v>0</v>
      </c>
      <c r="B306" s="28">
        <v>1190</v>
      </c>
      <c r="C306" s="28" t="s">
        <v>79</v>
      </c>
      <c r="D306" s="28" t="s">
        <v>7</v>
      </c>
      <c r="E306" s="28">
        <v>5202</v>
      </c>
      <c r="F306" s="28" t="s">
        <v>82</v>
      </c>
      <c r="G306" s="35">
        <v>6</v>
      </c>
      <c r="H306" s="36">
        <v>8</v>
      </c>
      <c r="I306" s="35">
        <v>0</v>
      </c>
      <c r="J306" s="29">
        <v>0</v>
      </c>
      <c r="K306" s="29">
        <v>0</v>
      </c>
      <c r="L306" s="29">
        <v>0</v>
      </c>
      <c r="M306" s="29">
        <v>0</v>
      </c>
      <c r="N306" s="29">
        <v>0</v>
      </c>
      <c r="O306" s="29">
        <v>81</v>
      </c>
      <c r="P306" s="29">
        <v>78</v>
      </c>
      <c r="Q306" s="29">
        <v>58</v>
      </c>
      <c r="R306" s="29">
        <v>0</v>
      </c>
      <c r="S306" s="29">
        <v>0</v>
      </c>
      <c r="T306" s="29">
        <v>0</v>
      </c>
      <c r="U306" s="29">
        <v>0</v>
      </c>
      <c r="V306" s="90">
        <v>217</v>
      </c>
    </row>
    <row r="307" spans="1:22">
      <c r="A307" s="347" t="s">
        <v>0</v>
      </c>
      <c r="B307" s="348">
        <v>1190</v>
      </c>
      <c r="C307" s="348" t="s">
        <v>79</v>
      </c>
      <c r="D307" s="348" t="s">
        <v>7</v>
      </c>
      <c r="E307" s="348">
        <v>5203</v>
      </c>
      <c r="F307" s="348" t="s">
        <v>83</v>
      </c>
      <c r="G307" s="345" t="s">
        <v>4</v>
      </c>
      <c r="H307" s="346">
        <v>5</v>
      </c>
      <c r="I307" s="121">
        <v>85</v>
      </c>
      <c r="J307" s="121">
        <v>74</v>
      </c>
      <c r="K307" s="121">
        <v>66</v>
      </c>
      <c r="L307" s="121">
        <v>93</v>
      </c>
      <c r="M307" s="121">
        <v>76</v>
      </c>
      <c r="N307" s="121">
        <v>67</v>
      </c>
      <c r="O307" s="121">
        <v>0</v>
      </c>
      <c r="P307" s="121">
        <v>0</v>
      </c>
      <c r="Q307" s="121">
        <v>0</v>
      </c>
      <c r="R307" s="121">
        <v>0</v>
      </c>
      <c r="S307" s="121">
        <v>0</v>
      </c>
      <c r="T307" s="121">
        <v>0</v>
      </c>
      <c r="U307" s="121">
        <v>0</v>
      </c>
      <c r="V307" s="122">
        <v>461</v>
      </c>
    </row>
    <row r="308" spans="1:22">
      <c r="A308" s="27" t="s">
        <v>0</v>
      </c>
      <c r="B308" s="28">
        <v>1190</v>
      </c>
      <c r="C308" s="28" t="s">
        <v>79</v>
      </c>
      <c r="D308" s="28" t="s">
        <v>7</v>
      </c>
      <c r="E308" s="28">
        <v>5216</v>
      </c>
      <c r="F308" s="28" t="s">
        <v>86</v>
      </c>
      <c r="G308" s="35" t="s">
        <v>4</v>
      </c>
      <c r="H308" s="36">
        <v>4</v>
      </c>
      <c r="I308" s="29">
        <v>38</v>
      </c>
      <c r="J308" s="29">
        <v>63</v>
      </c>
      <c r="K308" s="29">
        <v>45</v>
      </c>
      <c r="L308" s="29">
        <v>45</v>
      </c>
      <c r="M308" s="29">
        <v>47</v>
      </c>
      <c r="N308" s="29">
        <v>0</v>
      </c>
      <c r="O308" s="29">
        <v>0</v>
      </c>
      <c r="P308" s="29">
        <v>0</v>
      </c>
      <c r="Q308" s="29">
        <v>0</v>
      </c>
      <c r="R308" s="29">
        <v>0</v>
      </c>
      <c r="S308" s="29">
        <v>0</v>
      </c>
      <c r="T308" s="29">
        <v>0</v>
      </c>
      <c r="U308" s="29">
        <v>0</v>
      </c>
      <c r="V308" s="90">
        <v>238</v>
      </c>
    </row>
    <row r="309" spans="1:22">
      <c r="A309" s="27" t="s">
        <v>0</v>
      </c>
      <c r="B309" s="28">
        <v>1190</v>
      </c>
      <c r="C309" s="28" t="s">
        <v>79</v>
      </c>
      <c r="D309" s="28" t="s">
        <v>7</v>
      </c>
      <c r="E309" s="28">
        <v>5224</v>
      </c>
      <c r="F309" s="28" t="s">
        <v>89</v>
      </c>
      <c r="G309" s="35" t="s">
        <v>4</v>
      </c>
      <c r="H309" s="36">
        <v>5</v>
      </c>
      <c r="I309" s="29">
        <v>42</v>
      </c>
      <c r="J309" s="29">
        <v>55</v>
      </c>
      <c r="K309" s="29">
        <v>57</v>
      </c>
      <c r="L309" s="29">
        <v>41</v>
      </c>
      <c r="M309" s="29">
        <v>57</v>
      </c>
      <c r="N309" s="29">
        <v>69</v>
      </c>
      <c r="O309" s="29">
        <v>0</v>
      </c>
      <c r="P309" s="29">
        <v>0</v>
      </c>
      <c r="Q309" s="29">
        <v>0</v>
      </c>
      <c r="R309" s="29">
        <v>0</v>
      </c>
      <c r="S309" s="29">
        <v>0</v>
      </c>
      <c r="T309" s="29">
        <v>0</v>
      </c>
      <c r="U309" s="29">
        <v>0</v>
      </c>
      <c r="V309" s="90">
        <v>321</v>
      </c>
    </row>
    <row r="310" spans="1:22">
      <c r="A310" s="27" t="s">
        <v>0</v>
      </c>
      <c r="B310" s="28">
        <v>1190</v>
      </c>
      <c r="C310" s="28" t="s">
        <v>79</v>
      </c>
      <c r="D310" s="28" t="s">
        <v>7</v>
      </c>
      <c r="E310" s="28">
        <v>5201</v>
      </c>
      <c r="F310" s="28" t="s">
        <v>81</v>
      </c>
      <c r="G310" s="35">
        <v>9</v>
      </c>
      <c r="H310" s="36">
        <v>12</v>
      </c>
      <c r="I310" s="29">
        <v>0</v>
      </c>
      <c r="J310" s="29">
        <v>0</v>
      </c>
      <c r="K310" s="29">
        <v>0</v>
      </c>
      <c r="L310" s="29">
        <v>0</v>
      </c>
      <c r="M310" s="29">
        <v>0</v>
      </c>
      <c r="N310" s="29">
        <v>0</v>
      </c>
      <c r="O310" s="29">
        <v>0</v>
      </c>
      <c r="P310" s="29">
        <v>0</v>
      </c>
      <c r="Q310" s="29">
        <v>0</v>
      </c>
      <c r="R310" s="29">
        <v>70</v>
      </c>
      <c r="S310" s="29">
        <v>43</v>
      </c>
      <c r="T310" s="29">
        <v>46</v>
      </c>
      <c r="U310" s="29">
        <v>32</v>
      </c>
      <c r="V310" s="90">
        <v>191</v>
      </c>
    </row>
    <row r="311" spans="1:22">
      <c r="A311" s="27" t="s">
        <v>0</v>
      </c>
      <c r="B311" s="28">
        <v>1190</v>
      </c>
      <c r="C311" s="28" t="s">
        <v>79</v>
      </c>
      <c r="D311" s="28" t="s">
        <v>7</v>
      </c>
      <c r="E311" s="28">
        <v>5226</v>
      </c>
      <c r="F311" s="28" t="s">
        <v>90</v>
      </c>
      <c r="G311" s="35" t="s">
        <v>4</v>
      </c>
      <c r="H311" s="36">
        <v>4</v>
      </c>
      <c r="I311" s="29">
        <v>28</v>
      </c>
      <c r="J311" s="29">
        <v>25</v>
      </c>
      <c r="K311" s="29">
        <v>24</v>
      </c>
      <c r="L311" s="29">
        <v>23</v>
      </c>
      <c r="M311" s="29">
        <v>27</v>
      </c>
      <c r="N311" s="29">
        <v>0</v>
      </c>
      <c r="O311" s="29">
        <v>0</v>
      </c>
      <c r="P311" s="29">
        <v>0</v>
      </c>
      <c r="Q311" s="29">
        <v>0</v>
      </c>
      <c r="R311" s="29">
        <v>0</v>
      </c>
      <c r="S311" s="29">
        <v>0</v>
      </c>
      <c r="T311" s="29">
        <v>0</v>
      </c>
      <c r="U311" s="29">
        <v>0</v>
      </c>
      <c r="V311" s="90">
        <v>127</v>
      </c>
    </row>
    <row r="312" spans="1:22">
      <c r="A312" s="27" t="s">
        <v>0</v>
      </c>
      <c r="B312" s="28">
        <v>1190</v>
      </c>
      <c r="C312" s="28" t="s">
        <v>79</v>
      </c>
      <c r="D312" s="28" t="s">
        <v>7</v>
      </c>
      <c r="E312" s="28">
        <v>5221</v>
      </c>
      <c r="F312" s="28" t="s">
        <v>87</v>
      </c>
      <c r="G312" s="35">
        <v>6</v>
      </c>
      <c r="H312" s="36">
        <v>8</v>
      </c>
      <c r="I312" s="29">
        <v>0</v>
      </c>
      <c r="J312" s="29">
        <v>0</v>
      </c>
      <c r="K312" s="29">
        <v>0</v>
      </c>
      <c r="L312" s="29">
        <v>0</v>
      </c>
      <c r="M312" s="29">
        <v>0</v>
      </c>
      <c r="N312" s="29">
        <v>0</v>
      </c>
      <c r="O312" s="29">
        <v>73</v>
      </c>
      <c r="P312" s="29">
        <v>58</v>
      </c>
      <c r="Q312" s="29">
        <v>56</v>
      </c>
      <c r="R312" s="29">
        <v>0</v>
      </c>
      <c r="S312" s="29">
        <v>0</v>
      </c>
      <c r="T312" s="29">
        <v>0</v>
      </c>
      <c r="U312" s="29">
        <v>0</v>
      </c>
      <c r="V312" s="90">
        <v>187</v>
      </c>
    </row>
    <row r="313" spans="1:22">
      <c r="A313" s="27" t="s">
        <v>0</v>
      </c>
      <c r="B313" s="28">
        <v>1190</v>
      </c>
      <c r="C313" s="28" t="s">
        <v>79</v>
      </c>
      <c r="D313" s="28" t="s">
        <v>7</v>
      </c>
      <c r="E313" s="28">
        <v>5223</v>
      </c>
      <c r="F313" s="28" t="s">
        <v>88</v>
      </c>
      <c r="G313" s="35">
        <v>9</v>
      </c>
      <c r="H313" s="36">
        <v>12</v>
      </c>
      <c r="I313" s="29">
        <v>0</v>
      </c>
      <c r="J313" s="29">
        <v>0</v>
      </c>
      <c r="K313" s="29">
        <v>0</v>
      </c>
      <c r="L313" s="29">
        <v>0</v>
      </c>
      <c r="M313" s="29">
        <v>0</v>
      </c>
      <c r="N313" s="29">
        <v>0</v>
      </c>
      <c r="O313" s="29">
        <v>0</v>
      </c>
      <c r="P313" s="29">
        <v>0</v>
      </c>
      <c r="Q313" s="29">
        <v>0</v>
      </c>
      <c r="R313" s="29">
        <v>40</v>
      </c>
      <c r="S313" s="29">
        <v>36</v>
      </c>
      <c r="T313" s="29">
        <v>18</v>
      </c>
      <c r="U313" s="29">
        <v>21</v>
      </c>
      <c r="V313" s="90">
        <v>115</v>
      </c>
    </row>
    <row r="314" spans="1:22" ht="15.75" thickBot="1">
      <c r="A314" s="39" t="s">
        <v>0</v>
      </c>
      <c r="B314" s="40">
        <v>1190</v>
      </c>
      <c r="C314" s="40" t="s">
        <v>79</v>
      </c>
      <c r="D314" s="40" t="s">
        <v>7</v>
      </c>
      <c r="E314" s="40">
        <v>5215</v>
      </c>
      <c r="F314" s="40" t="s">
        <v>85</v>
      </c>
      <c r="G314" s="41">
        <v>5</v>
      </c>
      <c r="H314" s="42">
        <v>8</v>
      </c>
      <c r="I314" s="43">
        <v>0</v>
      </c>
      <c r="J314" s="43">
        <v>0</v>
      </c>
      <c r="K314" s="43">
        <v>0</v>
      </c>
      <c r="L314" s="43">
        <v>0</v>
      </c>
      <c r="M314" s="43">
        <v>0</v>
      </c>
      <c r="N314" s="43">
        <v>47</v>
      </c>
      <c r="O314" s="43">
        <v>30</v>
      </c>
      <c r="P314" s="43">
        <v>35</v>
      </c>
      <c r="Q314" s="43">
        <v>41</v>
      </c>
      <c r="R314" s="43">
        <v>0</v>
      </c>
      <c r="S314" s="43">
        <v>0</v>
      </c>
      <c r="T314" s="43">
        <v>0</v>
      </c>
      <c r="U314" s="43">
        <v>0</v>
      </c>
      <c r="V314" s="94">
        <v>153</v>
      </c>
    </row>
    <row r="315" spans="1:22" ht="16.5" thickTop="1" thickBot="1">
      <c r="A315" s="76"/>
      <c r="B315" s="104"/>
      <c r="C315" s="104"/>
      <c r="D315" s="104"/>
      <c r="E315" s="104"/>
      <c r="F315" s="100" t="s">
        <v>79</v>
      </c>
      <c r="G315" s="105"/>
      <c r="H315" s="105"/>
      <c r="I315" s="107">
        <f t="shared" ref="I315:V315" si="34">SUM(I303:I314)</f>
        <v>285</v>
      </c>
      <c r="J315" s="105">
        <f t="shared" si="34"/>
        <v>299</v>
      </c>
      <c r="K315" s="105">
        <f t="shared" si="34"/>
        <v>286</v>
      </c>
      <c r="L315" s="105">
        <f t="shared" si="34"/>
        <v>269</v>
      </c>
      <c r="M315" s="105">
        <f t="shared" si="34"/>
        <v>265</v>
      </c>
      <c r="N315" s="105">
        <f t="shared" si="34"/>
        <v>242</v>
      </c>
      <c r="O315" s="105">
        <f t="shared" si="34"/>
        <v>199</v>
      </c>
      <c r="P315" s="105">
        <f t="shared" si="34"/>
        <v>189</v>
      </c>
      <c r="Q315" s="105">
        <f t="shared" si="34"/>
        <v>169</v>
      </c>
      <c r="R315" s="105">
        <f t="shared" si="34"/>
        <v>170</v>
      </c>
      <c r="S315" s="105">
        <f t="shared" si="34"/>
        <v>121</v>
      </c>
      <c r="T315" s="105">
        <f t="shared" si="34"/>
        <v>80</v>
      </c>
      <c r="U315" s="105">
        <f t="shared" si="34"/>
        <v>75</v>
      </c>
      <c r="V315" s="95">
        <f t="shared" si="34"/>
        <v>2649</v>
      </c>
    </row>
    <row r="316" spans="1:22" ht="16.5" thickTop="1" thickBot="1">
      <c r="A316" s="1"/>
      <c r="B316" s="1"/>
      <c r="C316" s="1"/>
      <c r="D316" s="1"/>
      <c r="E316" s="1"/>
      <c r="F316" s="1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23"/>
    </row>
    <row r="317" spans="1:22" ht="15.75" thickTop="1">
      <c r="A317" s="24" t="s">
        <v>0</v>
      </c>
      <c r="B317" s="25">
        <v>7020</v>
      </c>
      <c r="C317" s="25" t="s">
        <v>262</v>
      </c>
      <c r="D317" s="25" t="s">
        <v>7</v>
      </c>
      <c r="E317" s="25">
        <v>2540</v>
      </c>
      <c r="F317" s="25" t="s">
        <v>264</v>
      </c>
      <c r="G317" s="33" t="s">
        <v>4</v>
      </c>
      <c r="H317" s="34">
        <v>6</v>
      </c>
      <c r="I317" s="26">
        <v>61</v>
      </c>
      <c r="J317" s="26">
        <v>53</v>
      </c>
      <c r="K317" s="26">
        <v>46</v>
      </c>
      <c r="L317" s="26">
        <v>41</v>
      </c>
      <c r="M317" s="26">
        <v>31</v>
      </c>
      <c r="N317" s="26">
        <v>39</v>
      </c>
      <c r="O317" s="26">
        <v>31</v>
      </c>
      <c r="P317" s="26">
        <v>0</v>
      </c>
      <c r="Q317" s="26">
        <v>0</v>
      </c>
      <c r="R317" s="26">
        <v>0</v>
      </c>
      <c r="S317" s="26">
        <v>0</v>
      </c>
      <c r="T317" s="26">
        <v>0</v>
      </c>
      <c r="U317" s="26">
        <v>0</v>
      </c>
      <c r="V317" s="89">
        <v>302</v>
      </c>
    </row>
    <row r="318" spans="1:22" ht="15.75" thickBot="1">
      <c r="A318" s="27" t="s">
        <v>0</v>
      </c>
      <c r="B318" s="28">
        <v>7020</v>
      </c>
      <c r="C318" s="28" t="s">
        <v>262</v>
      </c>
      <c r="D318" s="28" t="s">
        <v>7</v>
      </c>
      <c r="E318" s="28">
        <v>1966</v>
      </c>
      <c r="F318" s="28" t="s">
        <v>263</v>
      </c>
      <c r="G318" s="35" t="s">
        <v>4</v>
      </c>
      <c r="H318" s="36">
        <v>6</v>
      </c>
      <c r="I318" s="29">
        <v>51</v>
      </c>
      <c r="J318" s="29">
        <v>48</v>
      </c>
      <c r="K318" s="29">
        <v>32</v>
      </c>
      <c r="L318" s="29">
        <v>28</v>
      </c>
      <c r="M318" s="29">
        <v>27</v>
      </c>
      <c r="N318" s="29">
        <v>29</v>
      </c>
      <c r="O318" s="29">
        <v>16</v>
      </c>
      <c r="P318" s="29">
        <v>0</v>
      </c>
      <c r="Q318" s="29">
        <v>0</v>
      </c>
      <c r="R318" s="29">
        <v>0</v>
      </c>
      <c r="S318" s="29">
        <v>0</v>
      </c>
      <c r="T318" s="29">
        <v>0</v>
      </c>
      <c r="U318" s="29">
        <v>0</v>
      </c>
      <c r="V318" s="91">
        <v>231</v>
      </c>
    </row>
    <row r="319" spans="1:22" ht="15.75" thickTop="1">
      <c r="A319" s="27" t="s">
        <v>0</v>
      </c>
      <c r="B319" s="28">
        <v>7020</v>
      </c>
      <c r="C319" s="28" t="s">
        <v>262</v>
      </c>
      <c r="D319" s="28" t="s">
        <v>7</v>
      </c>
      <c r="E319" s="28">
        <v>2557</v>
      </c>
      <c r="F319" s="28" t="s">
        <v>267</v>
      </c>
      <c r="G319" s="35" t="s">
        <v>4</v>
      </c>
      <c r="H319" s="36">
        <v>6</v>
      </c>
      <c r="I319" s="29">
        <v>56</v>
      </c>
      <c r="J319" s="29">
        <v>51</v>
      </c>
      <c r="K319" s="29">
        <v>66</v>
      </c>
      <c r="L319" s="29">
        <v>63</v>
      </c>
      <c r="M319" s="29">
        <v>34</v>
      </c>
      <c r="N319" s="29">
        <v>54</v>
      </c>
      <c r="O319" s="29">
        <v>31</v>
      </c>
      <c r="P319" s="29">
        <v>0</v>
      </c>
      <c r="Q319" s="29">
        <v>0</v>
      </c>
      <c r="R319" s="29">
        <v>0</v>
      </c>
      <c r="S319" s="29">
        <v>0</v>
      </c>
      <c r="T319" s="29">
        <v>0</v>
      </c>
      <c r="U319" s="29">
        <v>0</v>
      </c>
      <c r="V319" s="89">
        <v>355</v>
      </c>
    </row>
    <row r="320" spans="1:22">
      <c r="A320" s="27" t="s">
        <v>0</v>
      </c>
      <c r="B320" s="28">
        <v>7020</v>
      </c>
      <c r="C320" s="28" t="s">
        <v>262</v>
      </c>
      <c r="D320" s="28" t="s">
        <v>7</v>
      </c>
      <c r="E320" s="28">
        <v>2541</v>
      </c>
      <c r="F320" s="28" t="s">
        <v>265</v>
      </c>
      <c r="G320" s="35">
        <v>10</v>
      </c>
      <c r="H320" s="36">
        <v>12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  <c r="P320" s="29">
        <v>0</v>
      </c>
      <c r="Q320" s="29">
        <v>0</v>
      </c>
      <c r="R320" s="29">
        <v>0</v>
      </c>
      <c r="S320" s="29">
        <v>109</v>
      </c>
      <c r="T320" s="29">
        <v>78</v>
      </c>
      <c r="U320" s="29">
        <v>75</v>
      </c>
      <c r="V320" s="90">
        <v>262</v>
      </c>
    </row>
    <row r="321" spans="1:22" ht="15.75" thickBot="1">
      <c r="A321" s="39" t="s">
        <v>0</v>
      </c>
      <c r="B321" s="40">
        <v>7020</v>
      </c>
      <c r="C321" s="40" t="s">
        <v>262</v>
      </c>
      <c r="D321" s="40" t="s">
        <v>7</v>
      </c>
      <c r="E321" s="40">
        <v>2543</v>
      </c>
      <c r="F321" s="40" t="s">
        <v>266</v>
      </c>
      <c r="G321" s="41">
        <v>7</v>
      </c>
      <c r="H321" s="42">
        <v>9</v>
      </c>
      <c r="I321" s="43">
        <v>0</v>
      </c>
      <c r="J321" s="43">
        <v>0</v>
      </c>
      <c r="K321" s="43">
        <v>0</v>
      </c>
      <c r="L321" s="43">
        <v>0</v>
      </c>
      <c r="M321" s="43">
        <v>0</v>
      </c>
      <c r="N321" s="43">
        <v>0</v>
      </c>
      <c r="O321" s="43">
        <v>0</v>
      </c>
      <c r="P321" s="43">
        <v>118</v>
      </c>
      <c r="Q321" s="43">
        <v>113</v>
      </c>
      <c r="R321" s="43">
        <v>103</v>
      </c>
      <c r="S321" s="43">
        <v>0</v>
      </c>
      <c r="T321" s="43">
        <v>0</v>
      </c>
      <c r="U321" s="43">
        <v>0</v>
      </c>
      <c r="V321" s="94">
        <v>334</v>
      </c>
    </row>
    <row r="322" spans="1:22" ht="16.5" thickTop="1" thickBot="1">
      <c r="A322" s="76"/>
      <c r="B322" s="104"/>
      <c r="C322" s="104"/>
      <c r="D322" s="104"/>
      <c r="E322" s="104"/>
      <c r="F322" s="100" t="s">
        <v>262</v>
      </c>
      <c r="G322" s="105"/>
      <c r="H322" s="105"/>
      <c r="I322" s="107">
        <f t="shared" ref="I322:V322" si="35">SUM(I317:I321)</f>
        <v>168</v>
      </c>
      <c r="J322" s="105">
        <f t="shared" si="35"/>
        <v>152</v>
      </c>
      <c r="K322" s="105">
        <f t="shared" si="35"/>
        <v>144</v>
      </c>
      <c r="L322" s="105">
        <f t="shared" si="35"/>
        <v>132</v>
      </c>
      <c r="M322" s="105">
        <f t="shared" si="35"/>
        <v>92</v>
      </c>
      <c r="N322" s="105">
        <f t="shared" si="35"/>
        <v>122</v>
      </c>
      <c r="O322" s="105">
        <f t="shared" si="35"/>
        <v>78</v>
      </c>
      <c r="P322" s="105">
        <f t="shared" si="35"/>
        <v>118</v>
      </c>
      <c r="Q322" s="105">
        <f t="shared" si="35"/>
        <v>113</v>
      </c>
      <c r="R322" s="105">
        <f t="shared" si="35"/>
        <v>103</v>
      </c>
      <c r="S322" s="105">
        <f t="shared" si="35"/>
        <v>109</v>
      </c>
      <c r="T322" s="105">
        <f t="shared" si="35"/>
        <v>78</v>
      </c>
      <c r="U322" s="105">
        <f t="shared" si="35"/>
        <v>75</v>
      </c>
      <c r="V322" s="95">
        <f t="shared" si="35"/>
        <v>1484</v>
      </c>
    </row>
    <row r="323" spans="1:22" ht="16.5" thickTop="1" thickBot="1">
      <c r="A323" s="1"/>
      <c r="B323" s="1"/>
      <c r="C323" s="1"/>
      <c r="D323" s="1"/>
      <c r="E323" s="1"/>
      <c r="F323" s="1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23"/>
    </row>
    <row r="324" spans="1:22" ht="15.75" thickTop="1">
      <c r="A324" s="24" t="s">
        <v>0</v>
      </c>
      <c r="B324" s="25">
        <v>2185</v>
      </c>
      <c r="C324" s="25" t="s">
        <v>109</v>
      </c>
      <c r="D324" s="25" t="s">
        <v>7</v>
      </c>
      <c r="E324" s="25">
        <v>2872</v>
      </c>
      <c r="F324" s="25" t="s">
        <v>112</v>
      </c>
      <c r="G324" s="33" t="s">
        <v>4</v>
      </c>
      <c r="H324" s="34">
        <v>5</v>
      </c>
      <c r="I324" s="26">
        <v>40</v>
      </c>
      <c r="J324" s="26">
        <v>27</v>
      </c>
      <c r="K324" s="26">
        <v>21</v>
      </c>
      <c r="L324" s="26">
        <v>24</v>
      </c>
      <c r="M324" s="26">
        <v>20</v>
      </c>
      <c r="N324" s="26">
        <v>28</v>
      </c>
      <c r="O324" s="26">
        <v>0</v>
      </c>
      <c r="P324" s="26">
        <v>0</v>
      </c>
      <c r="Q324" s="26">
        <v>0</v>
      </c>
      <c r="R324" s="26">
        <v>0</v>
      </c>
      <c r="S324" s="26">
        <v>0</v>
      </c>
      <c r="T324" s="26">
        <v>0</v>
      </c>
      <c r="U324" s="26">
        <v>0</v>
      </c>
      <c r="V324" s="89">
        <v>160</v>
      </c>
    </row>
    <row r="325" spans="1:22">
      <c r="A325" s="27" t="s">
        <v>0</v>
      </c>
      <c r="B325" s="28">
        <v>2185</v>
      </c>
      <c r="C325" s="28" t="s">
        <v>109</v>
      </c>
      <c r="D325" s="28" t="s">
        <v>7</v>
      </c>
      <c r="E325" s="28">
        <v>2806</v>
      </c>
      <c r="F325" s="28" t="s">
        <v>110</v>
      </c>
      <c r="G325" s="35" t="s">
        <v>4</v>
      </c>
      <c r="H325" s="36">
        <v>8</v>
      </c>
      <c r="I325" s="29">
        <v>8</v>
      </c>
      <c r="J325" s="29">
        <v>7</v>
      </c>
      <c r="K325" s="29">
        <v>11</v>
      </c>
      <c r="L325" s="29">
        <v>7</v>
      </c>
      <c r="M325" s="29">
        <v>9</v>
      </c>
      <c r="N325" s="29">
        <v>6</v>
      </c>
      <c r="O325" s="29">
        <v>3</v>
      </c>
      <c r="P325" s="29">
        <v>7</v>
      </c>
      <c r="Q325" s="29">
        <v>3</v>
      </c>
      <c r="R325" s="29">
        <v>0</v>
      </c>
      <c r="S325" s="29">
        <v>0</v>
      </c>
      <c r="T325" s="29">
        <v>0</v>
      </c>
      <c r="U325" s="29">
        <v>0</v>
      </c>
      <c r="V325" s="90">
        <v>61</v>
      </c>
    </row>
    <row r="326" spans="1:22" ht="15.75" thickBot="1">
      <c r="A326" s="39" t="s">
        <v>0</v>
      </c>
      <c r="B326" s="40">
        <v>2185</v>
      </c>
      <c r="C326" s="40" t="s">
        <v>109</v>
      </c>
      <c r="D326" s="40" t="s">
        <v>7</v>
      </c>
      <c r="E326" s="40">
        <v>2871</v>
      </c>
      <c r="F326" s="40" t="s">
        <v>111</v>
      </c>
      <c r="G326" s="41">
        <v>6</v>
      </c>
      <c r="H326" s="42">
        <v>9</v>
      </c>
      <c r="I326" s="43">
        <v>0</v>
      </c>
      <c r="J326" s="43">
        <v>0</v>
      </c>
      <c r="K326" s="43">
        <v>0</v>
      </c>
      <c r="L326" s="43">
        <v>0</v>
      </c>
      <c r="M326" s="43">
        <v>0</v>
      </c>
      <c r="N326" s="43">
        <v>0</v>
      </c>
      <c r="O326" s="43">
        <v>21</v>
      </c>
      <c r="P326" s="43">
        <v>15</v>
      </c>
      <c r="Q326" s="43">
        <v>16</v>
      </c>
      <c r="R326" s="43">
        <v>18</v>
      </c>
      <c r="S326" s="43">
        <v>0</v>
      </c>
      <c r="T326" s="43">
        <v>0</v>
      </c>
      <c r="U326" s="43">
        <v>0</v>
      </c>
      <c r="V326" s="94">
        <v>70</v>
      </c>
    </row>
    <row r="327" spans="1:22" ht="16.5" thickTop="1" thickBot="1">
      <c r="A327" s="76"/>
      <c r="B327" s="104"/>
      <c r="C327" s="104"/>
      <c r="D327" s="104"/>
      <c r="E327" s="104"/>
      <c r="F327" s="100" t="s">
        <v>109</v>
      </c>
      <c r="G327" s="105"/>
      <c r="H327" s="105"/>
      <c r="I327" s="107">
        <f t="shared" ref="I327:V327" si="36">SUM(I324:I326)</f>
        <v>48</v>
      </c>
      <c r="J327" s="105">
        <f t="shared" si="36"/>
        <v>34</v>
      </c>
      <c r="K327" s="105">
        <f t="shared" si="36"/>
        <v>32</v>
      </c>
      <c r="L327" s="105">
        <f t="shared" si="36"/>
        <v>31</v>
      </c>
      <c r="M327" s="105">
        <f t="shared" si="36"/>
        <v>29</v>
      </c>
      <c r="N327" s="105">
        <f t="shared" si="36"/>
        <v>34</v>
      </c>
      <c r="O327" s="105">
        <f t="shared" si="36"/>
        <v>24</v>
      </c>
      <c r="P327" s="105">
        <f t="shared" si="36"/>
        <v>22</v>
      </c>
      <c r="Q327" s="105">
        <f t="shared" si="36"/>
        <v>19</v>
      </c>
      <c r="R327" s="105">
        <f t="shared" si="36"/>
        <v>18</v>
      </c>
      <c r="S327" s="105">
        <f t="shared" si="36"/>
        <v>0</v>
      </c>
      <c r="T327" s="105">
        <f t="shared" si="36"/>
        <v>0</v>
      </c>
      <c r="U327" s="105">
        <f t="shared" si="36"/>
        <v>0</v>
      </c>
      <c r="V327" s="95">
        <f t="shared" si="36"/>
        <v>291</v>
      </c>
    </row>
    <row r="328" spans="1:22" ht="15.75" thickTop="1">
      <c r="A328" s="6"/>
      <c r="B328" s="6"/>
      <c r="C328" s="6"/>
      <c r="D328" s="6"/>
      <c r="E328" s="6"/>
      <c r="F328" s="75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</row>
    <row r="329" spans="1:22">
      <c r="A329" s="6"/>
      <c r="B329" s="6"/>
      <c r="C329" s="6"/>
      <c r="D329" s="6"/>
      <c r="E329" s="6"/>
      <c r="F329" s="75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</row>
    <row r="330" spans="1:22">
      <c r="A330" s="6"/>
      <c r="B330" s="6"/>
      <c r="C330" s="6"/>
      <c r="D330" s="6"/>
      <c r="E330" s="6"/>
      <c r="F330" s="75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</row>
    <row r="331" spans="1:22">
      <c r="A331" s="6"/>
      <c r="B331" s="6"/>
      <c r="C331" s="6"/>
      <c r="D331" s="6"/>
      <c r="E331" s="6"/>
      <c r="F331" s="75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</row>
    <row r="332" spans="1:22">
      <c r="A332" s="6"/>
      <c r="B332" s="6"/>
      <c r="C332" s="6"/>
      <c r="D332" s="6"/>
      <c r="E332" s="6"/>
      <c r="F332" s="75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</row>
    <row r="333" spans="1:22">
      <c r="A333" s="6"/>
      <c r="B333" s="6"/>
      <c r="C333" s="6"/>
      <c r="D333" s="6"/>
      <c r="E333" s="6"/>
      <c r="F333" s="75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</row>
    <row r="334" spans="1:22">
      <c r="A334" s="6"/>
      <c r="B334" s="6"/>
      <c r="C334" s="6"/>
      <c r="D334" s="6"/>
      <c r="E334" s="6"/>
      <c r="F334" s="75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</row>
    <row r="335" spans="1:22" ht="15.75" thickBot="1">
      <c r="A335" s="6"/>
      <c r="B335" s="6"/>
      <c r="C335" s="6"/>
      <c r="D335" s="6"/>
      <c r="E335" s="6"/>
      <c r="F335" s="75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</row>
    <row r="336" spans="1:22" s="1" customFormat="1" ht="12.75" thickTop="1" thickBot="1">
      <c r="A336" s="49" t="s">
        <v>3</v>
      </c>
      <c r="B336" s="50" t="s">
        <v>1218</v>
      </c>
      <c r="C336" s="51" t="s">
        <v>1219</v>
      </c>
      <c r="D336" s="51" t="s">
        <v>1220</v>
      </c>
      <c r="E336" s="50" t="s">
        <v>1221</v>
      </c>
      <c r="F336" s="133" t="s">
        <v>1222</v>
      </c>
      <c r="G336" s="135" t="s">
        <v>1223</v>
      </c>
      <c r="H336" s="136" t="s">
        <v>1224</v>
      </c>
      <c r="I336" s="134" t="s">
        <v>4</v>
      </c>
      <c r="J336" s="50" t="str">
        <f>TEXT(0,1)</f>
        <v>1</v>
      </c>
      <c r="K336" s="50" t="str">
        <f>TEXT(0,2)</f>
        <v>2</v>
      </c>
      <c r="L336" s="50" t="str">
        <f>TEXT(0,3)</f>
        <v>3</v>
      </c>
      <c r="M336" s="50" t="str">
        <f>TEXT(0,4)</f>
        <v>4</v>
      </c>
      <c r="N336" s="50" t="str">
        <f>TEXT(0,5)</f>
        <v>5</v>
      </c>
      <c r="O336" s="50" t="str">
        <f>TEXT(0,6)</f>
        <v>6</v>
      </c>
      <c r="P336" s="50" t="str">
        <f>TEXT(0,7)</f>
        <v>7</v>
      </c>
      <c r="Q336" s="50" t="str">
        <f>TEXT(0,8)</f>
        <v>8</v>
      </c>
      <c r="R336" s="50" t="str">
        <f>TEXT(0,9)</f>
        <v>9</v>
      </c>
      <c r="S336" s="50" t="str">
        <f>TEXT(0,10)</f>
        <v>10</v>
      </c>
      <c r="T336" s="50" t="str">
        <f>TEXT(0,11)</f>
        <v>11</v>
      </c>
      <c r="U336" s="55" t="str">
        <f>TEXT(0,12)</f>
        <v>12</v>
      </c>
      <c r="V336" s="56" t="s">
        <v>5</v>
      </c>
    </row>
    <row r="337" spans="1:22" ht="15.75" thickTop="1">
      <c r="A337" s="24" t="s">
        <v>0</v>
      </c>
      <c r="B337" s="25">
        <v>20</v>
      </c>
      <c r="C337" s="25" t="s">
        <v>12</v>
      </c>
      <c r="D337" s="25" t="s">
        <v>7</v>
      </c>
      <c r="E337" s="25">
        <v>1496</v>
      </c>
      <c r="F337" s="25" t="s">
        <v>13</v>
      </c>
      <c r="G337" s="33" t="s">
        <v>4</v>
      </c>
      <c r="H337" s="34">
        <v>4</v>
      </c>
      <c r="I337" s="26">
        <v>43</v>
      </c>
      <c r="J337" s="26">
        <v>26</v>
      </c>
      <c r="K337" s="26">
        <v>45</v>
      </c>
      <c r="L337" s="26">
        <v>34</v>
      </c>
      <c r="M337" s="26">
        <v>35</v>
      </c>
      <c r="N337" s="26">
        <v>0</v>
      </c>
      <c r="O337" s="26">
        <v>0</v>
      </c>
      <c r="P337" s="26">
        <v>0</v>
      </c>
      <c r="Q337" s="26">
        <v>0</v>
      </c>
      <c r="R337" s="26">
        <v>0</v>
      </c>
      <c r="S337" s="26">
        <v>0</v>
      </c>
      <c r="T337" s="26">
        <v>0</v>
      </c>
      <c r="U337" s="26">
        <v>0</v>
      </c>
      <c r="V337" s="89">
        <v>183</v>
      </c>
    </row>
    <row r="338" spans="1:22">
      <c r="A338" s="27" t="s">
        <v>0</v>
      </c>
      <c r="B338" s="28">
        <v>20</v>
      </c>
      <c r="C338" s="28" t="s">
        <v>12</v>
      </c>
      <c r="D338" s="28" t="s">
        <v>7</v>
      </c>
      <c r="E338" s="28">
        <v>2060</v>
      </c>
      <c r="F338" s="28" t="s">
        <v>14</v>
      </c>
      <c r="G338" s="35">
        <v>5</v>
      </c>
      <c r="H338" s="36">
        <v>8</v>
      </c>
      <c r="I338" s="29">
        <v>0</v>
      </c>
      <c r="J338" s="29">
        <v>0</v>
      </c>
      <c r="K338" s="29">
        <v>0</v>
      </c>
      <c r="L338" s="29">
        <v>0</v>
      </c>
      <c r="M338" s="29">
        <v>0</v>
      </c>
      <c r="N338" s="29">
        <v>30</v>
      </c>
      <c r="O338" s="29">
        <v>31</v>
      </c>
      <c r="P338" s="29">
        <v>10</v>
      </c>
      <c r="Q338" s="29">
        <v>10</v>
      </c>
      <c r="R338" s="29">
        <v>0</v>
      </c>
      <c r="S338" s="29">
        <v>0</v>
      </c>
      <c r="T338" s="29">
        <v>0</v>
      </c>
      <c r="U338" s="29">
        <v>0</v>
      </c>
      <c r="V338" s="90">
        <v>81</v>
      </c>
    </row>
    <row r="339" spans="1:22" ht="15.75" thickBot="1">
      <c r="A339" s="39" t="s">
        <v>0</v>
      </c>
      <c r="B339" s="40">
        <v>20</v>
      </c>
      <c r="C339" s="40" t="s">
        <v>12</v>
      </c>
      <c r="D339" s="40" t="s">
        <v>7</v>
      </c>
      <c r="E339" s="40">
        <v>3270</v>
      </c>
      <c r="F339" s="40" t="s">
        <v>15</v>
      </c>
      <c r="G339" s="37" t="s">
        <v>4</v>
      </c>
      <c r="H339" s="38">
        <v>2</v>
      </c>
      <c r="I339" s="43">
        <v>31</v>
      </c>
      <c r="J339" s="43">
        <v>24</v>
      </c>
      <c r="K339" s="43">
        <v>15</v>
      </c>
      <c r="L339" s="43">
        <v>0</v>
      </c>
      <c r="M339" s="43">
        <v>0</v>
      </c>
      <c r="N339" s="43">
        <v>0</v>
      </c>
      <c r="O339" s="43">
        <v>0</v>
      </c>
      <c r="P339" s="43">
        <v>0</v>
      </c>
      <c r="Q339" s="43">
        <v>0</v>
      </c>
      <c r="R339" s="43">
        <v>0</v>
      </c>
      <c r="S339" s="43">
        <v>0</v>
      </c>
      <c r="T339" s="43">
        <v>0</v>
      </c>
      <c r="U339" s="43">
        <v>0</v>
      </c>
      <c r="V339" s="94">
        <v>70</v>
      </c>
    </row>
    <row r="340" spans="1:22" ht="16.5" thickTop="1" thickBot="1">
      <c r="A340" s="76"/>
      <c r="B340" s="104"/>
      <c r="C340" s="104"/>
      <c r="D340" s="104"/>
      <c r="E340" s="104"/>
      <c r="F340" s="100" t="s">
        <v>12</v>
      </c>
      <c r="G340" s="105"/>
      <c r="H340" s="106"/>
      <c r="I340" s="105">
        <f t="shared" ref="I340:V340" si="37">SUM(I337:I339)</f>
        <v>74</v>
      </c>
      <c r="J340" s="105">
        <f t="shared" si="37"/>
        <v>50</v>
      </c>
      <c r="K340" s="105">
        <f t="shared" si="37"/>
        <v>60</v>
      </c>
      <c r="L340" s="105">
        <f t="shared" si="37"/>
        <v>34</v>
      </c>
      <c r="M340" s="105">
        <f t="shared" si="37"/>
        <v>35</v>
      </c>
      <c r="N340" s="105">
        <f t="shared" si="37"/>
        <v>30</v>
      </c>
      <c r="O340" s="105">
        <f t="shared" si="37"/>
        <v>31</v>
      </c>
      <c r="P340" s="105">
        <f t="shared" si="37"/>
        <v>10</v>
      </c>
      <c r="Q340" s="105">
        <f t="shared" si="37"/>
        <v>10</v>
      </c>
      <c r="R340" s="105">
        <f t="shared" si="37"/>
        <v>0</v>
      </c>
      <c r="S340" s="105">
        <f t="shared" si="37"/>
        <v>0</v>
      </c>
      <c r="T340" s="105">
        <f t="shared" si="37"/>
        <v>0</v>
      </c>
      <c r="U340" s="105">
        <f t="shared" si="37"/>
        <v>0</v>
      </c>
      <c r="V340" s="95">
        <f t="shared" si="37"/>
        <v>334</v>
      </c>
    </row>
    <row r="341" spans="1:22" ht="16.5" thickTop="1" thickBot="1">
      <c r="A341" s="1"/>
      <c r="B341" s="1"/>
      <c r="C341" s="1"/>
      <c r="D341" s="1"/>
      <c r="E341" s="1"/>
      <c r="F341" s="1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23"/>
    </row>
    <row r="342" spans="1:22" ht="16.5" thickTop="1" thickBot="1">
      <c r="A342" s="76" t="s">
        <v>0</v>
      </c>
      <c r="B342" s="104">
        <v>1110</v>
      </c>
      <c r="C342" s="104" t="s">
        <v>66</v>
      </c>
      <c r="D342" s="104" t="s">
        <v>7</v>
      </c>
      <c r="E342" s="104">
        <v>1582</v>
      </c>
      <c r="F342" s="100" t="s">
        <v>67</v>
      </c>
      <c r="G342" s="105" t="s">
        <v>4</v>
      </c>
      <c r="H342" s="105">
        <v>5</v>
      </c>
      <c r="I342" s="105">
        <v>22</v>
      </c>
      <c r="J342" s="105">
        <v>25</v>
      </c>
      <c r="K342" s="105">
        <v>29</v>
      </c>
      <c r="L342" s="105">
        <v>13</v>
      </c>
      <c r="M342" s="105">
        <v>20</v>
      </c>
      <c r="N342" s="105">
        <v>6</v>
      </c>
      <c r="O342" s="105">
        <v>0</v>
      </c>
      <c r="P342" s="105">
        <v>0</v>
      </c>
      <c r="Q342" s="105">
        <v>0</v>
      </c>
      <c r="R342" s="105">
        <v>0</v>
      </c>
      <c r="S342" s="105">
        <v>0</v>
      </c>
      <c r="T342" s="105">
        <v>0</v>
      </c>
      <c r="U342" s="105">
        <v>0</v>
      </c>
      <c r="V342" s="95">
        <v>115</v>
      </c>
    </row>
    <row r="343" spans="1:22" ht="16.5" thickTop="1" thickBot="1">
      <c r="A343" s="1"/>
      <c r="B343" s="1"/>
      <c r="C343" s="1"/>
      <c r="D343" s="1"/>
      <c r="E343" s="1"/>
      <c r="F343" s="1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23"/>
    </row>
    <row r="344" spans="1:22" ht="16.5" thickTop="1" thickBot="1">
      <c r="A344" s="76" t="s">
        <v>0</v>
      </c>
      <c r="B344" s="104">
        <v>2115</v>
      </c>
      <c r="C344" s="104" t="s">
        <v>101</v>
      </c>
      <c r="D344" s="104" t="s">
        <v>7</v>
      </c>
      <c r="E344" s="104">
        <v>3143</v>
      </c>
      <c r="F344" s="100" t="s">
        <v>102</v>
      </c>
      <c r="G344" s="105" t="s">
        <v>4</v>
      </c>
      <c r="H344" s="105">
        <v>8</v>
      </c>
      <c r="I344" s="105">
        <v>11</v>
      </c>
      <c r="J344" s="105">
        <v>10</v>
      </c>
      <c r="K344" s="105">
        <v>7</v>
      </c>
      <c r="L344" s="105">
        <v>8</v>
      </c>
      <c r="M344" s="105">
        <v>9</v>
      </c>
      <c r="N344" s="105">
        <v>11</v>
      </c>
      <c r="O344" s="105">
        <v>9</v>
      </c>
      <c r="P344" s="105">
        <v>9</v>
      </c>
      <c r="Q344" s="105">
        <v>9</v>
      </c>
      <c r="R344" s="105">
        <v>0</v>
      </c>
      <c r="S344" s="105">
        <v>0</v>
      </c>
      <c r="T344" s="105">
        <v>0</v>
      </c>
      <c r="U344" s="105">
        <v>0</v>
      </c>
      <c r="V344" s="95">
        <v>83</v>
      </c>
    </row>
    <row r="345" spans="1:22" ht="16.5" thickTop="1" thickBot="1">
      <c r="A345" s="1"/>
      <c r="B345" s="1"/>
      <c r="C345" s="1"/>
      <c r="D345" s="1"/>
      <c r="E345" s="1"/>
      <c r="F345" s="1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23"/>
    </row>
    <row r="346" spans="1:22" ht="15.75" thickTop="1">
      <c r="A346" s="24" t="s">
        <v>0</v>
      </c>
      <c r="B346" s="25">
        <v>1325</v>
      </c>
      <c r="C346" s="25" t="s">
        <v>97</v>
      </c>
      <c r="D346" s="25" t="s">
        <v>7</v>
      </c>
      <c r="E346" s="25">
        <v>4106</v>
      </c>
      <c r="F346" s="25" t="s">
        <v>99</v>
      </c>
      <c r="G346" s="33" t="s">
        <v>4</v>
      </c>
      <c r="H346" s="34">
        <v>5</v>
      </c>
      <c r="I346" s="26">
        <v>18</v>
      </c>
      <c r="J346" s="26">
        <v>23</v>
      </c>
      <c r="K346" s="26">
        <v>16</v>
      </c>
      <c r="L346" s="26">
        <v>23</v>
      </c>
      <c r="M346" s="26">
        <v>16</v>
      </c>
      <c r="N346" s="26">
        <v>15</v>
      </c>
      <c r="O346" s="26">
        <v>0</v>
      </c>
      <c r="P346" s="26">
        <v>0</v>
      </c>
      <c r="Q346" s="26">
        <v>0</v>
      </c>
      <c r="R346" s="26">
        <v>0</v>
      </c>
      <c r="S346" s="26">
        <v>0</v>
      </c>
      <c r="T346" s="26">
        <v>0</v>
      </c>
      <c r="U346" s="26">
        <v>0</v>
      </c>
      <c r="V346" s="89">
        <v>111</v>
      </c>
    </row>
    <row r="347" spans="1:22">
      <c r="A347" s="27" t="s">
        <v>0</v>
      </c>
      <c r="B347" s="28">
        <v>1325</v>
      </c>
      <c r="C347" s="28" t="s">
        <v>97</v>
      </c>
      <c r="D347" s="28" t="s">
        <v>7</v>
      </c>
      <c r="E347" s="28">
        <v>4109</v>
      </c>
      <c r="F347" s="28" t="s">
        <v>100</v>
      </c>
      <c r="G347" s="35">
        <v>6</v>
      </c>
      <c r="H347" s="36">
        <v>8</v>
      </c>
      <c r="I347" s="29">
        <v>0</v>
      </c>
      <c r="J347" s="29">
        <v>0</v>
      </c>
      <c r="K347" s="29">
        <v>0</v>
      </c>
      <c r="L347" s="29">
        <v>0</v>
      </c>
      <c r="M347" s="29">
        <v>0</v>
      </c>
      <c r="N347" s="29">
        <v>0</v>
      </c>
      <c r="O347" s="29">
        <v>19</v>
      </c>
      <c r="P347" s="29">
        <v>9</v>
      </c>
      <c r="Q347" s="29">
        <v>16</v>
      </c>
      <c r="R347" s="29">
        <v>0</v>
      </c>
      <c r="S347" s="29">
        <v>0</v>
      </c>
      <c r="T347" s="29">
        <v>0</v>
      </c>
      <c r="U347" s="29">
        <v>0</v>
      </c>
      <c r="V347" s="90">
        <v>44</v>
      </c>
    </row>
    <row r="348" spans="1:22" ht="15.75" thickBot="1">
      <c r="A348" s="39" t="s">
        <v>0</v>
      </c>
      <c r="B348" s="40">
        <v>1325</v>
      </c>
      <c r="C348" s="40" t="s">
        <v>97</v>
      </c>
      <c r="D348" s="40" t="s">
        <v>7</v>
      </c>
      <c r="E348" s="40">
        <v>4105</v>
      </c>
      <c r="F348" s="40" t="s">
        <v>98</v>
      </c>
      <c r="G348" s="41">
        <v>9</v>
      </c>
      <c r="H348" s="42">
        <v>10</v>
      </c>
      <c r="I348" s="43">
        <v>0</v>
      </c>
      <c r="J348" s="43">
        <v>0</v>
      </c>
      <c r="K348" s="43">
        <v>0</v>
      </c>
      <c r="L348" s="43">
        <v>0</v>
      </c>
      <c r="M348" s="43">
        <v>0</v>
      </c>
      <c r="N348" s="43">
        <v>0</v>
      </c>
      <c r="O348" s="43">
        <v>0</v>
      </c>
      <c r="P348" s="43">
        <v>0</v>
      </c>
      <c r="Q348" s="43">
        <v>0</v>
      </c>
      <c r="R348" s="43">
        <v>11</v>
      </c>
      <c r="S348" s="43">
        <v>12</v>
      </c>
      <c r="T348" s="43">
        <v>0</v>
      </c>
      <c r="U348" s="43">
        <v>0</v>
      </c>
      <c r="V348" s="94">
        <v>23</v>
      </c>
    </row>
    <row r="349" spans="1:22" ht="16.5" thickTop="1" thickBot="1">
      <c r="A349" s="76"/>
      <c r="B349" s="104"/>
      <c r="C349" s="104"/>
      <c r="D349" s="104"/>
      <c r="E349" s="104"/>
      <c r="F349" s="100" t="s">
        <v>97</v>
      </c>
      <c r="G349" s="105"/>
      <c r="H349" s="106"/>
      <c r="I349" s="105">
        <f t="shared" ref="I349:V349" si="38">SUM(I346:I348)</f>
        <v>18</v>
      </c>
      <c r="J349" s="105">
        <f t="shared" si="38"/>
        <v>23</v>
      </c>
      <c r="K349" s="105">
        <f t="shared" si="38"/>
        <v>16</v>
      </c>
      <c r="L349" s="105">
        <f t="shared" si="38"/>
        <v>23</v>
      </c>
      <c r="M349" s="105">
        <f t="shared" si="38"/>
        <v>16</v>
      </c>
      <c r="N349" s="105">
        <f t="shared" si="38"/>
        <v>15</v>
      </c>
      <c r="O349" s="105">
        <f t="shared" si="38"/>
        <v>19</v>
      </c>
      <c r="P349" s="105">
        <f t="shared" si="38"/>
        <v>9</v>
      </c>
      <c r="Q349" s="105">
        <f t="shared" si="38"/>
        <v>16</v>
      </c>
      <c r="R349" s="105">
        <f t="shared" si="38"/>
        <v>11</v>
      </c>
      <c r="S349" s="105">
        <f t="shared" si="38"/>
        <v>12</v>
      </c>
      <c r="T349" s="105">
        <f t="shared" si="38"/>
        <v>0</v>
      </c>
      <c r="U349" s="105">
        <f t="shared" si="38"/>
        <v>0</v>
      </c>
      <c r="V349" s="95">
        <f t="shared" si="38"/>
        <v>178</v>
      </c>
    </row>
    <row r="350" spans="1:22" ht="16.5" thickTop="1" thickBot="1">
      <c r="A350" s="1"/>
      <c r="B350" s="1"/>
      <c r="C350" s="1"/>
      <c r="D350" s="1"/>
      <c r="E350" s="1"/>
      <c r="F350" s="1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23"/>
    </row>
    <row r="351" spans="1:22" ht="15.75" thickTop="1">
      <c r="A351" s="24" t="s">
        <v>0</v>
      </c>
      <c r="B351" s="25">
        <v>54</v>
      </c>
      <c r="C351" s="25" t="s">
        <v>35</v>
      </c>
      <c r="D351" s="25" t="s">
        <v>7</v>
      </c>
      <c r="E351" s="25">
        <v>4309</v>
      </c>
      <c r="F351" s="25" t="s">
        <v>38</v>
      </c>
      <c r="G351" s="33" t="s">
        <v>4</v>
      </c>
      <c r="H351" s="34">
        <v>3</v>
      </c>
      <c r="I351" s="26">
        <v>30</v>
      </c>
      <c r="J351" s="26">
        <v>48</v>
      </c>
      <c r="K351" s="26">
        <v>51</v>
      </c>
      <c r="L351" s="26">
        <v>50</v>
      </c>
      <c r="M351" s="26">
        <v>0</v>
      </c>
      <c r="N351" s="26">
        <v>0</v>
      </c>
      <c r="O351" s="26">
        <v>0</v>
      </c>
      <c r="P351" s="26">
        <v>0</v>
      </c>
      <c r="Q351" s="26">
        <v>0</v>
      </c>
      <c r="R351" s="26">
        <v>0</v>
      </c>
      <c r="S351" s="26">
        <v>0</v>
      </c>
      <c r="T351" s="26">
        <v>0</v>
      </c>
      <c r="U351" s="26">
        <v>0</v>
      </c>
      <c r="V351" s="89">
        <v>179</v>
      </c>
    </row>
    <row r="352" spans="1:22">
      <c r="A352" s="27" t="s">
        <v>0</v>
      </c>
      <c r="B352" s="28">
        <v>54</v>
      </c>
      <c r="C352" s="28" t="s">
        <v>35</v>
      </c>
      <c r="D352" s="28" t="s">
        <v>7</v>
      </c>
      <c r="E352" s="28">
        <v>4308</v>
      </c>
      <c r="F352" s="28" t="s">
        <v>37</v>
      </c>
      <c r="G352" s="35">
        <v>7</v>
      </c>
      <c r="H352" s="36">
        <v>9</v>
      </c>
      <c r="I352" s="29">
        <v>0</v>
      </c>
      <c r="J352" s="29">
        <v>0</v>
      </c>
      <c r="K352" s="29">
        <v>0</v>
      </c>
      <c r="L352" s="29">
        <v>0</v>
      </c>
      <c r="M352" s="29">
        <v>0</v>
      </c>
      <c r="N352" s="29">
        <v>0</v>
      </c>
      <c r="O352" s="29">
        <v>0</v>
      </c>
      <c r="P352" s="29">
        <v>34</v>
      </c>
      <c r="Q352" s="29">
        <v>36</v>
      </c>
      <c r="R352" s="29">
        <v>24</v>
      </c>
      <c r="S352" s="29">
        <v>0</v>
      </c>
      <c r="T352" s="29">
        <v>0</v>
      </c>
      <c r="U352" s="29">
        <v>0</v>
      </c>
      <c r="V352" s="90">
        <v>94</v>
      </c>
    </row>
    <row r="353" spans="1:22">
      <c r="A353" s="27" t="s">
        <v>0</v>
      </c>
      <c r="B353" s="28">
        <v>54</v>
      </c>
      <c r="C353" s="28" t="s">
        <v>35</v>
      </c>
      <c r="D353" s="28" t="s">
        <v>7</v>
      </c>
      <c r="E353" s="28">
        <v>4319</v>
      </c>
      <c r="F353" s="28" t="s">
        <v>39</v>
      </c>
      <c r="G353" s="35">
        <v>4</v>
      </c>
      <c r="H353" s="36">
        <v>6</v>
      </c>
      <c r="I353" s="29">
        <v>0</v>
      </c>
      <c r="J353" s="29">
        <v>0</v>
      </c>
      <c r="K353" s="29">
        <v>0</v>
      </c>
      <c r="L353" s="29">
        <v>0</v>
      </c>
      <c r="M353" s="29">
        <v>39</v>
      </c>
      <c r="N353" s="29">
        <v>34</v>
      </c>
      <c r="O353" s="29">
        <v>34</v>
      </c>
      <c r="P353" s="29">
        <v>0</v>
      </c>
      <c r="Q353" s="29">
        <v>0</v>
      </c>
      <c r="R353" s="29">
        <v>0</v>
      </c>
      <c r="S353" s="29">
        <v>0</v>
      </c>
      <c r="T353" s="29">
        <v>0</v>
      </c>
      <c r="U353" s="29">
        <v>0</v>
      </c>
      <c r="V353" s="90">
        <v>107</v>
      </c>
    </row>
    <row r="354" spans="1:22" ht="15.75" thickBot="1">
      <c r="A354" s="39" t="s">
        <v>0</v>
      </c>
      <c r="B354" s="40">
        <v>54</v>
      </c>
      <c r="C354" s="40" t="s">
        <v>35</v>
      </c>
      <c r="D354" s="40" t="s">
        <v>7</v>
      </c>
      <c r="E354" s="40">
        <v>4307</v>
      </c>
      <c r="F354" s="40" t="s">
        <v>36</v>
      </c>
      <c r="G354" s="41">
        <v>10</v>
      </c>
      <c r="H354" s="42">
        <v>12</v>
      </c>
      <c r="I354" s="43">
        <v>0</v>
      </c>
      <c r="J354" s="43">
        <v>0</v>
      </c>
      <c r="K354" s="43">
        <v>0</v>
      </c>
      <c r="L354" s="43">
        <v>0</v>
      </c>
      <c r="M354" s="43">
        <v>0</v>
      </c>
      <c r="N354" s="43">
        <v>0</v>
      </c>
      <c r="O354" s="43">
        <v>0</v>
      </c>
      <c r="P354" s="43">
        <v>0</v>
      </c>
      <c r="Q354" s="43">
        <v>0</v>
      </c>
      <c r="R354" s="43">
        <v>0</v>
      </c>
      <c r="S354" s="43">
        <v>22</v>
      </c>
      <c r="T354" s="43">
        <v>21</v>
      </c>
      <c r="U354" s="43">
        <v>16</v>
      </c>
      <c r="V354" s="94">
        <v>59</v>
      </c>
    </row>
    <row r="355" spans="1:22" ht="16.5" thickTop="1" thickBot="1">
      <c r="A355" s="76"/>
      <c r="B355" s="104"/>
      <c r="C355" s="104"/>
      <c r="D355" s="104"/>
      <c r="E355" s="104"/>
      <c r="F355" s="100" t="s">
        <v>35</v>
      </c>
      <c r="G355" s="105"/>
      <c r="H355" s="106"/>
      <c r="I355" s="105">
        <f t="shared" ref="I355:V355" si="39">SUM(I351:I354)</f>
        <v>30</v>
      </c>
      <c r="J355" s="105">
        <f t="shared" si="39"/>
        <v>48</v>
      </c>
      <c r="K355" s="105">
        <f t="shared" si="39"/>
        <v>51</v>
      </c>
      <c r="L355" s="105">
        <f t="shared" si="39"/>
        <v>50</v>
      </c>
      <c r="M355" s="105">
        <f t="shared" si="39"/>
        <v>39</v>
      </c>
      <c r="N355" s="105">
        <f t="shared" si="39"/>
        <v>34</v>
      </c>
      <c r="O355" s="105">
        <f t="shared" si="39"/>
        <v>34</v>
      </c>
      <c r="P355" s="105">
        <f t="shared" si="39"/>
        <v>34</v>
      </c>
      <c r="Q355" s="105">
        <f t="shared" si="39"/>
        <v>36</v>
      </c>
      <c r="R355" s="105">
        <f t="shared" si="39"/>
        <v>24</v>
      </c>
      <c r="S355" s="105">
        <f t="shared" si="39"/>
        <v>22</v>
      </c>
      <c r="T355" s="105">
        <f t="shared" si="39"/>
        <v>21</v>
      </c>
      <c r="U355" s="105">
        <f t="shared" si="39"/>
        <v>16</v>
      </c>
      <c r="V355" s="95">
        <f t="shared" si="39"/>
        <v>439</v>
      </c>
    </row>
    <row r="356" spans="1:22" ht="15.75" thickTop="1">
      <c r="A356" s="3" t="s">
        <v>1244</v>
      </c>
      <c r="B356" s="3"/>
      <c r="C356" s="3"/>
      <c r="D356" s="3"/>
      <c r="E356" s="3"/>
      <c r="F356" s="3"/>
      <c r="G356" s="8"/>
      <c r="H356" s="8"/>
      <c r="I356" s="8">
        <v>4780</v>
      </c>
      <c r="J356" s="8">
        <v>4800</v>
      </c>
      <c r="K356" s="8">
        <v>4591</v>
      </c>
      <c r="L356" s="8">
        <v>4310</v>
      </c>
      <c r="M356" s="8">
        <v>4013</v>
      </c>
      <c r="N356" s="8">
        <v>3703</v>
      </c>
      <c r="O356" s="8">
        <v>3255</v>
      </c>
      <c r="P356" s="8">
        <v>3365</v>
      </c>
      <c r="Q356" s="8">
        <v>2977</v>
      </c>
      <c r="R356" s="8">
        <v>2814</v>
      </c>
      <c r="S356" s="8">
        <v>2102</v>
      </c>
      <c r="T356" s="8">
        <v>1833</v>
      </c>
      <c r="U356" s="8">
        <v>1591</v>
      </c>
      <c r="V356" s="8">
        <f>SUM(I356:U356)</f>
        <v>44134</v>
      </c>
    </row>
    <row r="357" spans="1:22">
      <c r="A357" s="1"/>
      <c r="B357" s="1"/>
      <c r="C357" s="1"/>
      <c r="D357" s="1"/>
      <c r="E357" s="1"/>
      <c r="F357" s="1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23"/>
    </row>
    <row r="358" spans="1:22">
      <c r="A358" s="10" t="s">
        <v>1233</v>
      </c>
      <c r="B358" s="10"/>
      <c r="C358" s="137"/>
      <c r="D358" s="137">
        <v>43</v>
      </c>
      <c r="E358" s="1"/>
      <c r="F358" s="1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23"/>
    </row>
    <row r="359" spans="1:22">
      <c r="A359" s="11" t="s">
        <v>1234</v>
      </c>
      <c r="B359" s="11"/>
      <c r="C359" s="138"/>
      <c r="D359" s="138">
        <v>220</v>
      </c>
      <c r="E359" s="1"/>
      <c r="F359" s="1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23"/>
    </row>
    <row r="360" spans="1:22">
      <c r="A360" s="3" t="s">
        <v>1235</v>
      </c>
      <c r="B360" s="3"/>
      <c r="C360" s="3"/>
      <c r="D360" s="3">
        <v>44134</v>
      </c>
      <c r="E360" s="1"/>
      <c r="F360" s="1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23"/>
    </row>
    <row r="361" spans="1:22">
      <c r="A361" s="1"/>
      <c r="B361" s="1"/>
      <c r="C361" s="1"/>
      <c r="D361" s="1"/>
      <c r="E361" s="1"/>
      <c r="F361" s="1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23"/>
    </row>
    <row r="362" spans="1:22">
      <c r="A362" s="81" t="s">
        <v>1245</v>
      </c>
      <c r="B362" s="81"/>
      <c r="C362" s="81"/>
      <c r="D362" s="81"/>
      <c r="E362" s="81"/>
      <c r="F362" s="81"/>
      <c r="G362" s="82"/>
      <c r="H362" s="82"/>
      <c r="I362" s="82">
        <v>4902</v>
      </c>
      <c r="J362" s="82">
        <v>4903</v>
      </c>
      <c r="K362" s="82">
        <v>4706</v>
      </c>
      <c r="L362" s="82">
        <v>4422</v>
      </c>
      <c r="M362" s="82">
        <v>4126</v>
      </c>
      <c r="N362" s="82">
        <v>3801</v>
      </c>
      <c r="O362" s="82">
        <v>3332</v>
      </c>
      <c r="P362" s="82">
        <v>3454</v>
      </c>
      <c r="Q362" s="82">
        <v>3067</v>
      </c>
      <c r="R362" s="82">
        <v>2904</v>
      </c>
      <c r="S362" s="82">
        <v>2155</v>
      </c>
      <c r="T362" s="82">
        <v>1855</v>
      </c>
      <c r="U362" s="82">
        <v>1617</v>
      </c>
      <c r="V362" s="82">
        <f>SUM(I362:U362)</f>
        <v>45244</v>
      </c>
    </row>
    <row r="363" spans="1:22">
      <c r="A363" s="111" t="s">
        <v>1246</v>
      </c>
      <c r="B363" s="111"/>
      <c r="C363" s="111"/>
      <c r="D363" s="111">
        <v>46</v>
      </c>
      <c r="E363" s="1"/>
      <c r="F363" s="1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23"/>
    </row>
    <row r="364" spans="1:22">
      <c r="A364" s="112" t="s">
        <v>1247</v>
      </c>
      <c r="B364" s="112"/>
      <c r="C364" s="112"/>
      <c r="D364" s="112">
        <v>223</v>
      </c>
      <c r="E364" s="1"/>
      <c r="F364" s="1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23"/>
    </row>
    <row r="365" spans="1:22">
      <c r="A365" s="113" t="s">
        <v>1248</v>
      </c>
      <c r="B365" s="113"/>
      <c r="C365" s="113"/>
      <c r="D365" s="113">
        <f>V356+D12</f>
        <v>45244</v>
      </c>
      <c r="E365" s="1"/>
      <c r="F365" s="1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23"/>
    </row>
  </sheetData>
  <sortState xmlns:xlrd2="http://schemas.microsoft.com/office/spreadsheetml/2017/richdata2" ref="A2:V225">
    <sortCondition ref="D2:D225"/>
    <sortCondition ref="C2:C225"/>
    <sortCondition ref="F2:F225"/>
  </sortState>
  <mergeCells count="1">
    <mergeCell ref="A17:F17"/>
  </mergeCells>
  <pageMargins left="0.70866141732283472" right="0.70866141732283472" top="0.74803149606299213" bottom="0.74803149606299213" header="0.31496062992125984" footer="0.31496062992125984"/>
  <pageSetup paperSize="5" scale="99" fitToHeight="0" orientation="landscape" useFirstPageNumber="1" r:id="rId1"/>
  <headerFooter>
    <oddHeader>&amp;C&amp;"-,Bold"&amp;12ALTERNATE FRENCH 2017-2018</oddHeader>
    <oddFooter>&amp;L_x000D_&amp;1#&amp;"Calibri"&amp;11&amp;K000000 Classification: Public&amp;C&amp;P</oddFooter>
  </headerFooter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499984740745262"/>
  </sheetPr>
  <dimension ref="A2:X1233"/>
  <sheetViews>
    <sheetView view="pageLayout" topLeftCell="A1076" zoomScaleNormal="100" zoomScaleSheetLayoutView="100" workbookViewId="0">
      <selection activeCell="J1079" sqref="J1079"/>
    </sheetView>
  </sheetViews>
  <sheetFormatPr defaultRowHeight="11.25"/>
  <cols>
    <col min="1" max="1" width="20.85546875" style="1" customWidth="1"/>
    <col min="2" max="2" width="6.28515625" style="1" bestFit="1" customWidth="1"/>
    <col min="3" max="3" width="23.28515625" style="1" bestFit="1" customWidth="1"/>
    <col min="4" max="4" width="5.7109375" style="1" customWidth="1"/>
    <col min="5" max="5" width="6.28515625" style="1" bestFit="1" customWidth="1"/>
    <col min="6" max="6" width="23.5703125" style="1" customWidth="1"/>
    <col min="7" max="8" width="3.7109375" style="7" customWidth="1"/>
    <col min="9" max="9" width="4.85546875" style="7" bestFit="1" customWidth="1"/>
    <col min="10" max="12" width="4.42578125" style="7" bestFit="1" customWidth="1"/>
    <col min="13" max="18" width="5.28515625" style="7" bestFit="1" customWidth="1"/>
    <col min="19" max="21" width="4.42578125" style="7" bestFit="1" customWidth="1"/>
    <col min="22" max="22" width="6.140625" style="23" bestFit="1" customWidth="1"/>
    <col min="23" max="16384" width="9.140625" style="1"/>
  </cols>
  <sheetData>
    <row r="2" spans="1:22" ht="21.75" thickBot="1">
      <c r="F2" s="74"/>
      <c r="G2" s="23"/>
    </row>
    <row r="3" spans="1:22" ht="12.75" customHeight="1" thickTop="1" thickBot="1">
      <c r="A3" s="49" t="s">
        <v>3</v>
      </c>
      <c r="B3" s="50" t="s">
        <v>1218</v>
      </c>
      <c r="C3" s="51" t="s">
        <v>1219</v>
      </c>
      <c r="D3" s="51" t="s">
        <v>1220</v>
      </c>
      <c r="E3" s="50" t="s">
        <v>1221</v>
      </c>
      <c r="F3" s="52" t="s">
        <v>1222</v>
      </c>
      <c r="G3" s="53" t="s">
        <v>1223</v>
      </c>
      <c r="H3" s="53" t="s">
        <v>1224</v>
      </c>
      <c r="I3" s="54" t="s">
        <v>4</v>
      </c>
      <c r="J3" s="50" t="str">
        <f>TEXT(0,1)</f>
        <v>1</v>
      </c>
      <c r="K3" s="50" t="str">
        <f>TEXT(0,2)</f>
        <v>2</v>
      </c>
      <c r="L3" s="50" t="str">
        <f>TEXT(0,3)</f>
        <v>3</v>
      </c>
      <c r="M3" s="50" t="str">
        <f>TEXT(0,4)</f>
        <v>4</v>
      </c>
      <c r="N3" s="50" t="str">
        <f>TEXT(0,5)</f>
        <v>5</v>
      </c>
      <c r="O3" s="50" t="str">
        <f>TEXT(0,6)</f>
        <v>6</v>
      </c>
      <c r="P3" s="50" t="str">
        <f>TEXT(0,7)</f>
        <v>7</v>
      </c>
      <c r="Q3" s="50" t="str">
        <f>TEXT(0,8)</f>
        <v>8</v>
      </c>
      <c r="R3" s="50" t="str">
        <f>TEXT(0,9)</f>
        <v>9</v>
      </c>
      <c r="S3" s="50" t="str">
        <f>TEXT(0,10)</f>
        <v>10</v>
      </c>
      <c r="T3" s="50" t="str">
        <f>TEXT(0,11)</f>
        <v>11</v>
      </c>
      <c r="U3" s="55" t="str">
        <f>TEXT(0,12)</f>
        <v>12</v>
      </c>
      <c r="V3" s="56" t="s">
        <v>5</v>
      </c>
    </row>
    <row r="4" spans="1:22" ht="12.75" customHeight="1" thickTop="1" thickBot="1">
      <c r="A4" s="57" t="s">
        <v>2</v>
      </c>
      <c r="B4" s="58">
        <v>9924</v>
      </c>
      <c r="C4" s="58" t="s">
        <v>1215</v>
      </c>
      <c r="D4" s="58" t="s">
        <v>1211</v>
      </c>
      <c r="E4" s="58">
        <v>209</v>
      </c>
      <c r="F4" s="61" t="s">
        <v>1216</v>
      </c>
      <c r="G4" s="59" t="s">
        <v>4</v>
      </c>
      <c r="H4" s="59" t="s">
        <v>4</v>
      </c>
      <c r="I4" s="59">
        <v>6</v>
      </c>
      <c r="J4" s="59">
        <v>0</v>
      </c>
      <c r="K4" s="59">
        <v>0</v>
      </c>
      <c r="L4" s="59">
        <v>0</v>
      </c>
      <c r="M4" s="59">
        <v>0</v>
      </c>
      <c r="N4" s="59">
        <v>0</v>
      </c>
      <c r="O4" s="59">
        <v>0</v>
      </c>
      <c r="P4" s="59">
        <v>0</v>
      </c>
      <c r="Q4" s="59">
        <v>0</v>
      </c>
      <c r="R4" s="59">
        <v>0</v>
      </c>
      <c r="S4" s="59">
        <v>0</v>
      </c>
      <c r="T4" s="59">
        <v>0</v>
      </c>
      <c r="U4" s="59">
        <v>0</v>
      </c>
      <c r="V4" s="60">
        <v>6</v>
      </c>
    </row>
    <row r="5" spans="1:22" ht="12.75" customHeight="1" thickTop="1" thickBot="1">
      <c r="V5" s="71"/>
    </row>
    <row r="6" spans="1:22" s="2" customFormat="1" ht="12.75" customHeight="1" thickTop="1" thickBot="1">
      <c r="A6" s="57" t="s">
        <v>2</v>
      </c>
      <c r="B6" s="58">
        <v>9363</v>
      </c>
      <c r="C6" s="58" t="s">
        <v>1210</v>
      </c>
      <c r="D6" s="58" t="s">
        <v>1211</v>
      </c>
      <c r="E6" s="58">
        <v>5395</v>
      </c>
      <c r="F6" s="61" t="s">
        <v>1212</v>
      </c>
      <c r="G6" s="59" t="s">
        <v>4</v>
      </c>
      <c r="H6" s="59" t="s">
        <v>4</v>
      </c>
      <c r="I6" s="59">
        <v>10</v>
      </c>
      <c r="J6" s="59">
        <v>0</v>
      </c>
      <c r="K6" s="59">
        <v>0</v>
      </c>
      <c r="L6" s="59">
        <v>0</v>
      </c>
      <c r="M6" s="59">
        <v>0</v>
      </c>
      <c r="N6" s="59">
        <v>0</v>
      </c>
      <c r="O6" s="59">
        <v>0</v>
      </c>
      <c r="P6" s="59">
        <v>0</v>
      </c>
      <c r="Q6" s="59">
        <v>0</v>
      </c>
      <c r="R6" s="59">
        <v>0</v>
      </c>
      <c r="S6" s="59">
        <v>0</v>
      </c>
      <c r="T6" s="59">
        <v>0</v>
      </c>
      <c r="U6" s="59">
        <v>0</v>
      </c>
      <c r="V6" s="60">
        <v>10</v>
      </c>
    </row>
    <row r="7" spans="1:22" s="2" customFormat="1" ht="12.75" customHeight="1" thickTop="1">
      <c r="A7" s="3" t="s">
        <v>1225</v>
      </c>
      <c r="B7" s="3"/>
      <c r="C7" s="3"/>
      <c r="D7" s="3"/>
      <c r="E7" s="3"/>
      <c r="F7" s="3"/>
      <c r="G7" s="8"/>
      <c r="H7" s="8"/>
      <c r="I7" s="8">
        <f t="shared" ref="I7:V7" si="0">SUM(I4:I6)</f>
        <v>16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8">
        <f t="shared" si="0"/>
        <v>0</v>
      </c>
      <c r="U7" s="8">
        <f t="shared" si="0"/>
        <v>0</v>
      </c>
      <c r="V7" s="44">
        <f t="shared" si="0"/>
        <v>16</v>
      </c>
    </row>
    <row r="8" spans="1:22" s="5" customFormat="1" ht="12.75" customHeight="1"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9"/>
    </row>
    <row r="9" spans="1:22" s="2" customFormat="1" ht="12.75" customHeight="1">
      <c r="A9" s="10" t="s">
        <v>1226</v>
      </c>
      <c r="B9" s="10"/>
      <c r="C9" s="10"/>
      <c r="D9" s="10">
        <v>2</v>
      </c>
      <c r="E9" s="5"/>
      <c r="F9" s="5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9"/>
    </row>
    <row r="10" spans="1:22" s="2" customFormat="1" ht="12.75" customHeight="1">
      <c r="A10" s="11" t="s">
        <v>1331</v>
      </c>
      <c r="B10" s="11"/>
      <c r="C10" s="11"/>
      <c r="D10" s="11">
        <v>2</v>
      </c>
      <c r="E10" s="5"/>
      <c r="F10" s="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9"/>
    </row>
    <row r="11" spans="1:22" s="2" customFormat="1" ht="12.75" customHeight="1">
      <c r="A11" s="3" t="s">
        <v>1227</v>
      </c>
      <c r="B11" s="3"/>
      <c r="C11" s="3"/>
      <c r="D11" s="3">
        <f>V6+V4</f>
        <v>16</v>
      </c>
      <c r="E11" s="5"/>
      <c r="F11" s="5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9"/>
    </row>
    <row r="12" spans="1:22" s="2" customFormat="1" ht="12.75" customHeight="1" thickBot="1">
      <c r="A12" s="5"/>
      <c r="B12" s="5"/>
      <c r="C12" s="5"/>
      <c r="D12" s="5"/>
      <c r="E12" s="5"/>
      <c r="F12" s="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19"/>
    </row>
    <row r="13" spans="1:22" s="2" customFormat="1" ht="12.75" customHeight="1" thickTop="1" thickBot="1">
      <c r="A13" s="57" t="s">
        <v>2</v>
      </c>
      <c r="B13" s="58">
        <v>9270</v>
      </c>
      <c r="C13" s="58" t="s">
        <v>1205</v>
      </c>
      <c r="D13" s="58" t="s">
        <v>269</v>
      </c>
      <c r="E13" s="58">
        <v>5197</v>
      </c>
      <c r="F13" s="61" t="s">
        <v>1206</v>
      </c>
      <c r="G13" s="59">
        <v>4</v>
      </c>
      <c r="H13" s="59">
        <v>6</v>
      </c>
      <c r="I13" s="59">
        <v>0</v>
      </c>
      <c r="J13" s="59">
        <v>0</v>
      </c>
      <c r="K13" s="59">
        <v>0</v>
      </c>
      <c r="L13" s="59">
        <v>0</v>
      </c>
      <c r="M13" s="59">
        <v>14</v>
      </c>
      <c r="N13" s="59">
        <v>20</v>
      </c>
      <c r="O13" s="59">
        <v>18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60">
        <v>52</v>
      </c>
    </row>
    <row r="14" spans="1:22" s="6" customFormat="1" ht="12.75" thickTop="1" thickBot="1">
      <c r="A14" s="17"/>
      <c r="B14" s="17"/>
      <c r="C14" s="17"/>
      <c r="D14" s="17"/>
      <c r="E14" s="17"/>
      <c r="F14" s="17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s="2" customFormat="1" ht="12.75" thickTop="1" thickBot="1">
      <c r="A15" s="57" t="s">
        <v>2</v>
      </c>
      <c r="B15" s="58">
        <v>9382</v>
      </c>
      <c r="C15" s="58" t="s">
        <v>1213</v>
      </c>
      <c r="D15" s="58" t="s">
        <v>269</v>
      </c>
      <c r="E15" s="58">
        <v>7936</v>
      </c>
      <c r="F15" s="61" t="s">
        <v>1214</v>
      </c>
      <c r="G15" s="59" t="s">
        <v>4</v>
      </c>
      <c r="H15" s="59">
        <v>7</v>
      </c>
      <c r="I15" s="59">
        <v>15</v>
      </c>
      <c r="J15" s="59">
        <v>9</v>
      </c>
      <c r="K15" s="59">
        <v>15</v>
      </c>
      <c r="L15" s="59">
        <v>15</v>
      </c>
      <c r="M15" s="59">
        <v>14</v>
      </c>
      <c r="N15" s="59">
        <v>13</v>
      </c>
      <c r="O15" s="59">
        <v>14</v>
      </c>
      <c r="P15" s="59">
        <v>14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60">
        <v>109</v>
      </c>
    </row>
    <row r="16" spans="1:22" s="6" customFormat="1" ht="12.75" thickTop="1" thickBot="1">
      <c r="A16" s="17"/>
      <c r="B16" s="17"/>
      <c r="C16" s="17"/>
      <c r="D16" s="17"/>
      <c r="E16" s="17"/>
      <c r="F16" s="17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s="2" customFormat="1" ht="12.75" thickTop="1" thickBot="1">
      <c r="A17" s="57" t="s">
        <v>2</v>
      </c>
      <c r="B17" s="58">
        <v>9106</v>
      </c>
      <c r="C17" s="58" t="s">
        <v>1191</v>
      </c>
      <c r="D17" s="58" t="s">
        <v>269</v>
      </c>
      <c r="E17" s="58">
        <v>9927</v>
      </c>
      <c r="F17" s="61" t="s">
        <v>1192</v>
      </c>
      <c r="G17" s="59">
        <v>10</v>
      </c>
      <c r="H17" s="59">
        <v>10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3</v>
      </c>
      <c r="T17" s="59">
        <v>0</v>
      </c>
      <c r="U17" s="59">
        <v>0</v>
      </c>
      <c r="V17" s="60">
        <v>3</v>
      </c>
    </row>
    <row r="18" spans="1:22" s="6" customFormat="1" ht="12.75" thickTop="1" thickBot="1">
      <c r="A18" s="17"/>
      <c r="B18" s="17"/>
      <c r="C18" s="17"/>
      <c r="D18" s="17"/>
      <c r="E18" s="17"/>
      <c r="F18" s="17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s="2" customFormat="1" ht="12.75" thickTop="1" thickBot="1">
      <c r="A19" s="57" t="s">
        <v>2</v>
      </c>
      <c r="B19" s="58">
        <v>9224</v>
      </c>
      <c r="C19" s="58" t="s">
        <v>1197</v>
      </c>
      <c r="D19" s="58" t="s">
        <v>269</v>
      </c>
      <c r="E19" s="58">
        <v>9949</v>
      </c>
      <c r="F19" s="61" t="s">
        <v>1198</v>
      </c>
      <c r="G19" s="59">
        <v>1</v>
      </c>
      <c r="H19" s="59">
        <v>9</v>
      </c>
      <c r="I19" s="59">
        <v>0</v>
      </c>
      <c r="J19" s="59">
        <v>26</v>
      </c>
      <c r="K19" s="59">
        <v>21</v>
      </c>
      <c r="L19" s="59">
        <v>29</v>
      </c>
      <c r="M19" s="59">
        <v>27</v>
      </c>
      <c r="N19" s="59">
        <v>24</v>
      </c>
      <c r="O19" s="59">
        <v>25</v>
      </c>
      <c r="P19" s="59">
        <v>22</v>
      </c>
      <c r="Q19" s="59">
        <v>15</v>
      </c>
      <c r="R19" s="59">
        <v>16</v>
      </c>
      <c r="S19" s="59">
        <v>0</v>
      </c>
      <c r="T19" s="59">
        <v>0</v>
      </c>
      <c r="U19" s="59">
        <v>0</v>
      </c>
      <c r="V19" s="60">
        <v>205</v>
      </c>
    </row>
    <row r="20" spans="1:22" s="6" customFormat="1" ht="12.75" thickTop="1" thickBot="1">
      <c r="A20" s="17"/>
      <c r="B20" s="17"/>
      <c r="C20" s="17"/>
      <c r="D20" s="17"/>
      <c r="E20" s="17"/>
      <c r="F20" s="17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:22" s="2" customFormat="1" ht="12.75" thickTop="1" thickBot="1">
      <c r="A21" s="57" t="s">
        <v>2</v>
      </c>
      <c r="B21" s="58">
        <v>9078</v>
      </c>
      <c r="C21" s="58" t="s">
        <v>1187</v>
      </c>
      <c r="D21" s="58" t="s">
        <v>269</v>
      </c>
      <c r="E21" s="58">
        <v>2390</v>
      </c>
      <c r="F21" s="61" t="s">
        <v>1188</v>
      </c>
      <c r="G21" s="59">
        <v>4</v>
      </c>
      <c r="H21" s="59">
        <v>6</v>
      </c>
      <c r="I21" s="59">
        <v>0</v>
      </c>
      <c r="J21" s="59">
        <v>0</v>
      </c>
      <c r="K21" s="59">
        <v>0</v>
      </c>
      <c r="L21" s="59">
        <v>0</v>
      </c>
      <c r="M21" s="59">
        <v>16</v>
      </c>
      <c r="N21" s="59">
        <v>21</v>
      </c>
      <c r="O21" s="59">
        <v>21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60">
        <v>58</v>
      </c>
    </row>
    <row r="22" spans="1:22" s="5" customFormat="1" ht="12.75" thickTop="1" thickBot="1">
      <c r="A22" s="17"/>
      <c r="B22" s="17"/>
      <c r="C22" s="17"/>
      <c r="D22" s="17"/>
      <c r="E22" s="17"/>
      <c r="F22" s="17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2" s="2" customFormat="1" ht="12.75" thickTop="1" thickBot="1">
      <c r="A23" s="57" t="s">
        <v>2</v>
      </c>
      <c r="B23" s="58">
        <v>9092</v>
      </c>
      <c r="C23" s="58" t="s">
        <v>1189</v>
      </c>
      <c r="D23" s="58" t="s">
        <v>269</v>
      </c>
      <c r="E23" s="58">
        <v>2293</v>
      </c>
      <c r="F23" s="61" t="s">
        <v>1190</v>
      </c>
      <c r="G23" s="59">
        <v>4</v>
      </c>
      <c r="H23" s="59">
        <v>10</v>
      </c>
      <c r="I23" s="59">
        <v>0</v>
      </c>
      <c r="J23" s="59">
        <v>0</v>
      </c>
      <c r="K23" s="59">
        <v>0</v>
      </c>
      <c r="L23" s="59">
        <v>0</v>
      </c>
      <c r="M23" s="59">
        <v>29</v>
      </c>
      <c r="N23" s="59">
        <v>34</v>
      </c>
      <c r="O23" s="59">
        <v>26</v>
      </c>
      <c r="P23" s="59">
        <v>25</v>
      </c>
      <c r="Q23" s="59">
        <v>33</v>
      </c>
      <c r="R23" s="59">
        <v>21</v>
      </c>
      <c r="S23" s="59">
        <v>8</v>
      </c>
      <c r="T23" s="59">
        <v>0</v>
      </c>
      <c r="U23" s="59">
        <v>0</v>
      </c>
      <c r="V23" s="60">
        <v>176</v>
      </c>
    </row>
    <row r="24" spans="1:22" s="5" customFormat="1" ht="12.75" thickTop="1" thickBot="1">
      <c r="A24" s="17"/>
      <c r="B24" s="17"/>
      <c r="C24" s="17"/>
      <c r="D24" s="17"/>
      <c r="E24" s="17"/>
      <c r="F24" s="17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1:22" s="2" customFormat="1" ht="12.75" thickTop="1" thickBot="1">
      <c r="A25" s="57" t="s">
        <v>2</v>
      </c>
      <c r="B25" s="58">
        <v>9294</v>
      </c>
      <c r="C25" s="58" t="s">
        <v>1207</v>
      </c>
      <c r="D25" s="58" t="s">
        <v>269</v>
      </c>
      <c r="E25" s="58">
        <v>4466</v>
      </c>
      <c r="F25" s="61" t="s">
        <v>1208</v>
      </c>
      <c r="G25" s="59">
        <v>10</v>
      </c>
      <c r="H25" s="59">
        <v>12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59">
        <v>0</v>
      </c>
      <c r="Q25" s="59">
        <v>0</v>
      </c>
      <c r="R25" s="59">
        <v>0</v>
      </c>
      <c r="S25" s="59">
        <v>5</v>
      </c>
      <c r="T25" s="59">
        <v>2</v>
      </c>
      <c r="U25" s="59">
        <v>3</v>
      </c>
      <c r="V25" s="60">
        <v>10</v>
      </c>
    </row>
    <row r="26" spans="1:22" s="5" customFormat="1" ht="12.75" thickTop="1" thickBot="1">
      <c r="A26" s="17"/>
      <c r="B26" s="17"/>
      <c r="C26" s="17"/>
      <c r="D26" s="17"/>
      <c r="E26" s="17"/>
      <c r="F26" s="17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spans="1:22" s="2" customFormat="1" ht="12.75" thickTop="1" thickBot="1">
      <c r="A27" s="57" t="s">
        <v>2</v>
      </c>
      <c r="B27" s="58">
        <v>9353</v>
      </c>
      <c r="C27" s="58" t="s">
        <v>1209</v>
      </c>
      <c r="D27" s="58" t="s">
        <v>269</v>
      </c>
      <c r="E27" s="58">
        <v>9972</v>
      </c>
      <c r="F27" s="61" t="s">
        <v>1209</v>
      </c>
      <c r="G27" s="59" t="s">
        <v>4</v>
      </c>
      <c r="H27" s="59">
        <v>10</v>
      </c>
      <c r="I27" s="59">
        <v>3</v>
      </c>
      <c r="J27" s="59">
        <v>8</v>
      </c>
      <c r="K27" s="59">
        <v>9</v>
      </c>
      <c r="L27" s="59">
        <v>11</v>
      </c>
      <c r="M27" s="59">
        <v>6</v>
      </c>
      <c r="N27" s="59">
        <v>7</v>
      </c>
      <c r="O27" s="59">
        <v>11</v>
      </c>
      <c r="P27" s="59">
        <v>4</v>
      </c>
      <c r="Q27" s="59">
        <v>2</v>
      </c>
      <c r="R27" s="59">
        <v>3</v>
      </c>
      <c r="S27" s="59">
        <v>2</v>
      </c>
      <c r="T27" s="59">
        <v>0</v>
      </c>
      <c r="U27" s="59">
        <v>0</v>
      </c>
      <c r="V27" s="60">
        <v>66</v>
      </c>
    </row>
    <row r="28" spans="1:22" s="6" customFormat="1" ht="12.75" thickTop="1" thickBot="1">
      <c r="A28" s="17"/>
      <c r="B28" s="17"/>
      <c r="C28" s="17"/>
      <c r="D28" s="17"/>
      <c r="E28" s="17"/>
      <c r="F28" s="17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s="2" customFormat="1" ht="12" thickTop="1">
      <c r="A29" s="83" t="s">
        <v>2</v>
      </c>
      <c r="B29" s="84">
        <v>9118</v>
      </c>
      <c r="C29" s="84" t="s">
        <v>1193</v>
      </c>
      <c r="D29" s="84" t="s">
        <v>269</v>
      </c>
      <c r="E29" s="84">
        <v>1956</v>
      </c>
      <c r="F29" s="84" t="s">
        <v>1194</v>
      </c>
      <c r="G29" s="96">
        <v>6</v>
      </c>
      <c r="H29" s="97">
        <v>9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85">
        <v>72</v>
      </c>
      <c r="P29" s="85">
        <v>40</v>
      </c>
      <c r="Q29" s="85">
        <v>41</v>
      </c>
      <c r="R29" s="85">
        <v>31</v>
      </c>
      <c r="S29" s="85">
        <v>0</v>
      </c>
      <c r="T29" s="85">
        <v>0</v>
      </c>
      <c r="U29" s="85">
        <v>0</v>
      </c>
      <c r="V29" s="89">
        <v>184</v>
      </c>
    </row>
    <row r="30" spans="1:22" s="2" customFormat="1" ht="12" thickBot="1">
      <c r="A30" s="92" t="s">
        <v>2</v>
      </c>
      <c r="B30" s="93">
        <v>9118</v>
      </c>
      <c r="C30" s="93" t="s">
        <v>1193</v>
      </c>
      <c r="D30" s="93" t="s">
        <v>269</v>
      </c>
      <c r="E30" s="93">
        <v>9928</v>
      </c>
      <c r="F30" s="93" t="s">
        <v>1195</v>
      </c>
      <c r="G30" s="98">
        <v>4</v>
      </c>
      <c r="H30" s="99">
        <v>5</v>
      </c>
      <c r="I30" s="48">
        <v>0</v>
      </c>
      <c r="J30" s="48">
        <v>0</v>
      </c>
      <c r="K30" s="48">
        <v>0</v>
      </c>
      <c r="L30" s="48">
        <v>0</v>
      </c>
      <c r="M30" s="48">
        <v>100</v>
      </c>
      <c r="N30" s="48">
        <v>96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94">
        <v>196</v>
      </c>
    </row>
    <row r="31" spans="1:22" s="2" customFormat="1" ht="12.75" thickTop="1" thickBot="1">
      <c r="A31" s="57"/>
      <c r="B31" s="58"/>
      <c r="C31" s="58"/>
      <c r="D31" s="58"/>
      <c r="E31" s="58"/>
      <c r="F31" s="100" t="s">
        <v>1193</v>
      </c>
      <c r="G31" s="59"/>
      <c r="H31" s="59"/>
      <c r="I31" s="67">
        <f t="shared" ref="I31:V31" si="1">SUM(I29:I30)</f>
        <v>0</v>
      </c>
      <c r="J31" s="59">
        <f t="shared" si="1"/>
        <v>0</v>
      </c>
      <c r="K31" s="59">
        <f t="shared" si="1"/>
        <v>0</v>
      </c>
      <c r="L31" s="59">
        <f t="shared" si="1"/>
        <v>0</v>
      </c>
      <c r="M31" s="59">
        <f t="shared" si="1"/>
        <v>100</v>
      </c>
      <c r="N31" s="59">
        <f t="shared" si="1"/>
        <v>96</v>
      </c>
      <c r="O31" s="59">
        <f t="shared" si="1"/>
        <v>72</v>
      </c>
      <c r="P31" s="59">
        <f t="shared" si="1"/>
        <v>40</v>
      </c>
      <c r="Q31" s="59">
        <f t="shared" si="1"/>
        <v>41</v>
      </c>
      <c r="R31" s="59">
        <f t="shared" si="1"/>
        <v>31</v>
      </c>
      <c r="S31" s="59">
        <f t="shared" si="1"/>
        <v>0</v>
      </c>
      <c r="T31" s="59">
        <f t="shared" si="1"/>
        <v>0</v>
      </c>
      <c r="U31" s="59">
        <f t="shared" si="1"/>
        <v>0</v>
      </c>
      <c r="V31" s="95">
        <f t="shared" si="1"/>
        <v>380</v>
      </c>
    </row>
    <row r="32" spans="1:22" s="5" customFormat="1" ht="12.75" thickTop="1" thickBot="1">
      <c r="A32" s="17"/>
      <c r="B32" s="17"/>
      <c r="C32" s="17"/>
      <c r="D32" s="17"/>
      <c r="E32" s="17"/>
      <c r="F32" s="17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3" spans="1:22" s="2" customFormat="1" ht="12.75" thickTop="1" thickBot="1">
      <c r="A33" s="57" t="s">
        <v>2</v>
      </c>
      <c r="B33" s="58">
        <v>9211</v>
      </c>
      <c r="C33" s="58" t="s">
        <v>1196</v>
      </c>
      <c r="D33" s="58" t="s">
        <v>269</v>
      </c>
      <c r="E33" s="58">
        <v>5195</v>
      </c>
      <c r="F33" s="61" t="s">
        <v>1196</v>
      </c>
      <c r="G33" s="59">
        <v>4</v>
      </c>
      <c r="H33" s="59">
        <v>9</v>
      </c>
      <c r="I33" s="59">
        <v>0</v>
      </c>
      <c r="J33" s="59">
        <v>0</v>
      </c>
      <c r="K33" s="59">
        <v>0</v>
      </c>
      <c r="L33" s="59">
        <v>0</v>
      </c>
      <c r="M33" s="59">
        <v>22</v>
      </c>
      <c r="N33" s="59">
        <v>24</v>
      </c>
      <c r="O33" s="59">
        <v>18</v>
      </c>
      <c r="P33" s="59">
        <v>9</v>
      </c>
      <c r="Q33" s="59">
        <v>18</v>
      </c>
      <c r="R33" s="59">
        <v>15</v>
      </c>
      <c r="S33" s="59">
        <v>0</v>
      </c>
      <c r="T33" s="59">
        <v>0</v>
      </c>
      <c r="U33" s="59">
        <v>0</v>
      </c>
      <c r="V33" s="60">
        <v>106</v>
      </c>
    </row>
    <row r="34" spans="1:22" s="6" customFormat="1" ht="12.75" thickTop="1" thickBot="1">
      <c r="A34" s="17"/>
      <c r="B34" s="17"/>
      <c r="C34" s="17"/>
      <c r="D34" s="17"/>
      <c r="E34" s="17"/>
      <c r="F34" s="17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</row>
    <row r="35" spans="1:22" s="2" customFormat="1" ht="12.75" thickTop="1" thickBot="1">
      <c r="A35" s="57" t="s">
        <v>2</v>
      </c>
      <c r="B35" s="58">
        <v>212</v>
      </c>
      <c r="C35" s="58" t="s">
        <v>475</v>
      </c>
      <c r="D35" s="58" t="s">
        <v>269</v>
      </c>
      <c r="E35" s="58">
        <v>1410</v>
      </c>
      <c r="F35" s="61" t="s">
        <v>476</v>
      </c>
      <c r="G35" s="59" t="s">
        <v>4</v>
      </c>
      <c r="H35" s="59">
        <v>9</v>
      </c>
      <c r="I35" s="59">
        <v>28</v>
      </c>
      <c r="J35" s="59">
        <v>26</v>
      </c>
      <c r="K35" s="59">
        <v>20</v>
      </c>
      <c r="L35" s="59">
        <v>21</v>
      </c>
      <c r="M35" s="59">
        <v>18</v>
      </c>
      <c r="N35" s="59">
        <v>14</v>
      </c>
      <c r="O35" s="59">
        <v>7</v>
      </c>
      <c r="P35" s="59">
        <v>4</v>
      </c>
      <c r="Q35" s="59">
        <v>1</v>
      </c>
      <c r="R35" s="59">
        <v>6</v>
      </c>
      <c r="S35" s="59">
        <v>0</v>
      </c>
      <c r="T35" s="59">
        <v>0</v>
      </c>
      <c r="U35" s="59">
        <v>0</v>
      </c>
      <c r="V35" s="60">
        <v>145</v>
      </c>
    </row>
    <row r="36" spans="1:22" s="6" customFormat="1" ht="12.75" thickTop="1" thickBot="1">
      <c r="A36" s="17"/>
      <c r="B36" s="17"/>
      <c r="C36" s="17"/>
      <c r="D36" s="17"/>
      <c r="E36" s="17"/>
      <c r="F36" s="17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1:22" s="2" customFormat="1" ht="12.75" thickTop="1" thickBot="1">
      <c r="A37" s="57" t="s">
        <v>2</v>
      </c>
      <c r="B37" s="58">
        <v>9925</v>
      </c>
      <c r="C37" s="58" t="s">
        <v>1217</v>
      </c>
      <c r="D37" s="58" t="s">
        <v>269</v>
      </c>
      <c r="E37" s="58">
        <v>254</v>
      </c>
      <c r="F37" s="61" t="s">
        <v>1217</v>
      </c>
      <c r="G37" s="59" t="s">
        <v>4</v>
      </c>
      <c r="H37" s="59">
        <v>6</v>
      </c>
      <c r="I37" s="59">
        <v>20</v>
      </c>
      <c r="J37" s="59">
        <v>7</v>
      </c>
      <c r="K37" s="59">
        <v>9</v>
      </c>
      <c r="L37" s="59">
        <v>3</v>
      </c>
      <c r="M37" s="59">
        <v>7</v>
      </c>
      <c r="N37" s="59">
        <v>4</v>
      </c>
      <c r="O37" s="59">
        <v>8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  <c r="U37" s="59">
        <v>0</v>
      </c>
      <c r="V37" s="60">
        <v>58</v>
      </c>
    </row>
    <row r="38" spans="1:22" s="5" customFormat="1" ht="12.75" thickTop="1" thickBot="1">
      <c r="A38" s="17"/>
      <c r="B38" s="17"/>
      <c r="C38" s="17"/>
      <c r="D38" s="17"/>
      <c r="E38" s="17"/>
      <c r="F38" s="35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1:22" s="2" customFormat="1" ht="12.75" thickTop="1" thickBot="1">
      <c r="A39" s="57" t="s">
        <v>2</v>
      </c>
      <c r="B39" s="58">
        <v>35</v>
      </c>
      <c r="C39" s="58" t="s">
        <v>337</v>
      </c>
      <c r="D39" s="58" t="s">
        <v>269</v>
      </c>
      <c r="E39" s="58">
        <v>308</v>
      </c>
      <c r="F39" s="61" t="s">
        <v>337</v>
      </c>
      <c r="G39" s="59" t="s">
        <v>4</v>
      </c>
      <c r="H39" s="59">
        <v>9</v>
      </c>
      <c r="I39" s="59">
        <v>5</v>
      </c>
      <c r="J39" s="59">
        <v>9</v>
      </c>
      <c r="K39" s="59">
        <v>5</v>
      </c>
      <c r="L39" s="59">
        <v>11</v>
      </c>
      <c r="M39" s="59">
        <v>9</v>
      </c>
      <c r="N39" s="59">
        <v>4</v>
      </c>
      <c r="O39" s="59">
        <v>4</v>
      </c>
      <c r="P39" s="59">
        <v>3</v>
      </c>
      <c r="Q39" s="59">
        <v>13</v>
      </c>
      <c r="R39" s="59">
        <v>5</v>
      </c>
      <c r="S39" s="59">
        <v>0</v>
      </c>
      <c r="T39" s="59">
        <v>0</v>
      </c>
      <c r="U39" s="59">
        <v>0</v>
      </c>
      <c r="V39" s="60">
        <v>68</v>
      </c>
    </row>
    <row r="40" spans="1:22" ht="12.75" thickTop="1" thickBot="1"/>
    <row r="41" spans="1:22" ht="12.75" customHeight="1" thickTop="1" thickBot="1">
      <c r="A41" s="49" t="s">
        <v>3</v>
      </c>
      <c r="B41" s="50" t="s">
        <v>1218</v>
      </c>
      <c r="C41" s="51" t="s">
        <v>1219</v>
      </c>
      <c r="D41" s="51" t="s">
        <v>1220</v>
      </c>
      <c r="E41" s="50" t="s">
        <v>1221</v>
      </c>
      <c r="F41" s="52" t="s">
        <v>1222</v>
      </c>
      <c r="G41" s="53" t="s">
        <v>1223</v>
      </c>
      <c r="H41" s="53" t="s">
        <v>1224</v>
      </c>
      <c r="I41" s="54" t="s">
        <v>4</v>
      </c>
      <c r="J41" s="50" t="str">
        <f>TEXT(0,1)</f>
        <v>1</v>
      </c>
      <c r="K41" s="50" t="str">
        <f>TEXT(0,2)</f>
        <v>2</v>
      </c>
      <c r="L41" s="50" t="str">
        <f>TEXT(0,3)</f>
        <v>3</v>
      </c>
      <c r="M41" s="50" t="str">
        <f>TEXT(0,4)</f>
        <v>4</v>
      </c>
      <c r="N41" s="50" t="str">
        <f>TEXT(0,5)</f>
        <v>5</v>
      </c>
      <c r="O41" s="50" t="str">
        <f>TEXT(0,6)</f>
        <v>6</v>
      </c>
      <c r="P41" s="50" t="str">
        <f>TEXT(0,7)</f>
        <v>7</v>
      </c>
      <c r="Q41" s="50" t="str">
        <f>TEXT(0,8)</f>
        <v>8</v>
      </c>
      <c r="R41" s="50" t="str">
        <f>TEXT(0,9)</f>
        <v>9</v>
      </c>
      <c r="S41" s="50" t="str">
        <f>TEXT(0,10)</f>
        <v>10</v>
      </c>
      <c r="T41" s="50" t="str">
        <f>TEXT(0,11)</f>
        <v>11</v>
      </c>
      <c r="U41" s="55" t="str">
        <f>TEXT(0,12)</f>
        <v>12</v>
      </c>
      <c r="V41" s="56" t="s">
        <v>5</v>
      </c>
    </row>
    <row r="42" spans="1:22" s="2" customFormat="1" ht="12.75" thickTop="1" thickBot="1">
      <c r="A42" s="57" t="s">
        <v>2</v>
      </c>
      <c r="B42" s="58">
        <v>9225</v>
      </c>
      <c r="C42" s="58" t="s">
        <v>1199</v>
      </c>
      <c r="D42" s="58" t="s">
        <v>269</v>
      </c>
      <c r="E42" s="58">
        <v>7938</v>
      </c>
      <c r="F42" s="61" t="s">
        <v>1200</v>
      </c>
      <c r="G42" s="59" t="s">
        <v>4</v>
      </c>
      <c r="H42" s="59">
        <v>9</v>
      </c>
      <c r="I42" s="59">
        <v>56</v>
      </c>
      <c r="J42" s="59">
        <v>14</v>
      </c>
      <c r="K42" s="59">
        <v>17</v>
      </c>
      <c r="L42" s="59">
        <v>13</v>
      </c>
      <c r="M42" s="59">
        <v>15</v>
      </c>
      <c r="N42" s="59">
        <v>9</v>
      </c>
      <c r="O42" s="59">
        <v>6</v>
      </c>
      <c r="P42" s="59">
        <v>4</v>
      </c>
      <c r="Q42" s="59">
        <v>8</v>
      </c>
      <c r="R42" s="59">
        <v>5</v>
      </c>
      <c r="S42" s="59">
        <v>0</v>
      </c>
      <c r="T42" s="59">
        <v>0</v>
      </c>
      <c r="U42" s="59">
        <v>0</v>
      </c>
      <c r="V42" s="60">
        <v>147</v>
      </c>
    </row>
    <row r="43" spans="1:22" s="6" customFormat="1" ht="12.75" thickTop="1" thickBot="1">
      <c r="A43" s="17"/>
      <c r="B43" s="17"/>
      <c r="C43" s="17"/>
      <c r="D43" s="17"/>
      <c r="E43" s="17"/>
      <c r="F43" s="17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2" s="2" customFormat="1" ht="12" thickTop="1">
      <c r="A44" s="83" t="s">
        <v>2</v>
      </c>
      <c r="B44" s="84">
        <v>9071</v>
      </c>
      <c r="C44" s="84" t="s">
        <v>1183</v>
      </c>
      <c r="D44" s="84" t="s">
        <v>269</v>
      </c>
      <c r="E44" s="84">
        <v>9921</v>
      </c>
      <c r="F44" s="84" t="s">
        <v>369</v>
      </c>
      <c r="G44" s="96">
        <v>1</v>
      </c>
      <c r="H44" s="97">
        <v>6</v>
      </c>
      <c r="I44" s="85">
        <v>0</v>
      </c>
      <c r="J44" s="85">
        <v>34</v>
      </c>
      <c r="K44" s="85">
        <v>40</v>
      </c>
      <c r="L44" s="85">
        <v>41</v>
      </c>
      <c r="M44" s="85">
        <v>29</v>
      </c>
      <c r="N44" s="85">
        <v>34</v>
      </c>
      <c r="O44" s="85">
        <v>21</v>
      </c>
      <c r="P44" s="85">
        <v>0</v>
      </c>
      <c r="Q44" s="85">
        <v>0</v>
      </c>
      <c r="R44" s="85">
        <v>0</v>
      </c>
      <c r="S44" s="85">
        <v>0</v>
      </c>
      <c r="T44" s="85">
        <v>0</v>
      </c>
      <c r="U44" s="97">
        <v>0</v>
      </c>
      <c r="V44" s="63">
        <v>199</v>
      </c>
    </row>
    <row r="45" spans="1:22" s="2" customFormat="1" ht="12" thickBot="1">
      <c r="A45" s="101" t="s">
        <v>2</v>
      </c>
      <c r="B45" s="102">
        <v>9071</v>
      </c>
      <c r="C45" s="102" t="s">
        <v>1183</v>
      </c>
      <c r="D45" s="102" t="s">
        <v>269</v>
      </c>
      <c r="E45" s="102">
        <v>1906</v>
      </c>
      <c r="F45" s="102" t="s">
        <v>1184</v>
      </c>
      <c r="G45" s="98" t="s">
        <v>4</v>
      </c>
      <c r="H45" s="99" t="s">
        <v>4</v>
      </c>
      <c r="I45" s="103">
        <v>23</v>
      </c>
      <c r="J45" s="103">
        <v>0</v>
      </c>
      <c r="K45" s="103">
        <v>0</v>
      </c>
      <c r="L45" s="103">
        <v>0</v>
      </c>
      <c r="M45" s="103">
        <v>0</v>
      </c>
      <c r="N45" s="103">
        <v>0</v>
      </c>
      <c r="O45" s="103">
        <v>0</v>
      </c>
      <c r="P45" s="103">
        <v>0</v>
      </c>
      <c r="Q45" s="103">
        <v>0</v>
      </c>
      <c r="R45" s="103">
        <v>0</v>
      </c>
      <c r="S45" s="103">
        <v>0</v>
      </c>
      <c r="T45" s="103">
        <v>0</v>
      </c>
      <c r="U45" s="99">
        <v>0</v>
      </c>
      <c r="V45" s="64">
        <v>23</v>
      </c>
    </row>
    <row r="46" spans="1:22" s="2" customFormat="1" ht="12.75" thickTop="1" thickBot="1">
      <c r="A46" s="76"/>
      <c r="B46" s="104"/>
      <c r="C46" s="104"/>
      <c r="D46" s="104"/>
      <c r="E46" s="104"/>
      <c r="F46" s="100" t="s">
        <v>1183</v>
      </c>
      <c r="G46" s="105"/>
      <c r="H46" s="106"/>
      <c r="I46" s="105">
        <f t="shared" ref="I46:V46" si="2">SUM(I44:I45)</f>
        <v>23</v>
      </c>
      <c r="J46" s="105">
        <f t="shared" si="2"/>
        <v>34</v>
      </c>
      <c r="K46" s="105">
        <f t="shared" si="2"/>
        <v>40</v>
      </c>
      <c r="L46" s="105">
        <f t="shared" si="2"/>
        <v>41</v>
      </c>
      <c r="M46" s="105">
        <f t="shared" si="2"/>
        <v>29</v>
      </c>
      <c r="N46" s="105">
        <f t="shared" si="2"/>
        <v>34</v>
      </c>
      <c r="O46" s="105">
        <f t="shared" si="2"/>
        <v>21</v>
      </c>
      <c r="P46" s="105">
        <f t="shared" si="2"/>
        <v>0</v>
      </c>
      <c r="Q46" s="105">
        <f t="shared" si="2"/>
        <v>0</v>
      </c>
      <c r="R46" s="105">
        <f t="shared" si="2"/>
        <v>0</v>
      </c>
      <c r="S46" s="105">
        <f t="shared" si="2"/>
        <v>0</v>
      </c>
      <c r="T46" s="105">
        <f t="shared" si="2"/>
        <v>0</v>
      </c>
      <c r="U46" s="105">
        <f t="shared" si="2"/>
        <v>0</v>
      </c>
      <c r="V46" s="95">
        <f t="shared" si="2"/>
        <v>222</v>
      </c>
    </row>
    <row r="47" spans="1:22" s="45" customFormat="1" ht="12.75" thickTop="1" thickBot="1"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9"/>
    </row>
    <row r="48" spans="1:22" s="2" customFormat="1" ht="12" thickTop="1">
      <c r="A48" s="83" t="s">
        <v>2</v>
      </c>
      <c r="B48" s="84">
        <v>9230</v>
      </c>
      <c r="C48" s="84" t="s">
        <v>1201</v>
      </c>
      <c r="D48" s="84" t="s">
        <v>269</v>
      </c>
      <c r="E48" s="84">
        <v>9979</v>
      </c>
      <c r="F48" s="84" t="s">
        <v>1204</v>
      </c>
      <c r="G48" s="96" t="s">
        <v>4</v>
      </c>
      <c r="H48" s="97">
        <v>6</v>
      </c>
      <c r="I48" s="85">
        <v>45</v>
      </c>
      <c r="J48" s="85">
        <v>44</v>
      </c>
      <c r="K48" s="85">
        <v>43</v>
      </c>
      <c r="L48" s="85">
        <v>45</v>
      </c>
      <c r="M48" s="85">
        <v>56</v>
      </c>
      <c r="N48" s="85">
        <v>56</v>
      </c>
      <c r="O48" s="85">
        <v>70</v>
      </c>
      <c r="P48" s="85">
        <v>0</v>
      </c>
      <c r="Q48" s="85">
        <v>0</v>
      </c>
      <c r="R48" s="85">
        <v>0</v>
      </c>
      <c r="S48" s="85">
        <v>0</v>
      </c>
      <c r="T48" s="85">
        <v>0</v>
      </c>
      <c r="U48" s="85">
        <v>0</v>
      </c>
      <c r="V48" s="63">
        <v>359</v>
      </c>
    </row>
    <row r="49" spans="1:23" s="2" customFormat="1">
      <c r="A49" s="86" t="s">
        <v>2</v>
      </c>
      <c r="B49" s="87">
        <v>9230</v>
      </c>
      <c r="C49" s="87" t="s">
        <v>1201</v>
      </c>
      <c r="D49" s="87" t="s">
        <v>269</v>
      </c>
      <c r="E49" s="87">
        <v>5002</v>
      </c>
      <c r="F49" s="87" t="s">
        <v>1202</v>
      </c>
      <c r="G49" s="110">
        <v>7</v>
      </c>
      <c r="H49" s="108">
        <v>9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8">
        <v>0</v>
      </c>
      <c r="P49" s="88">
        <v>27</v>
      </c>
      <c r="Q49" s="88">
        <v>22</v>
      </c>
      <c r="R49" s="88">
        <v>16</v>
      </c>
      <c r="S49" s="88">
        <v>0</v>
      </c>
      <c r="T49" s="88">
        <v>0</v>
      </c>
      <c r="U49" s="88">
        <v>0</v>
      </c>
      <c r="V49" s="65">
        <v>65</v>
      </c>
    </row>
    <row r="50" spans="1:23" s="2" customFormat="1" ht="12" thickBot="1">
      <c r="A50" s="101" t="s">
        <v>2</v>
      </c>
      <c r="B50" s="102">
        <v>9230</v>
      </c>
      <c r="C50" s="102" t="s">
        <v>1201</v>
      </c>
      <c r="D50" s="102" t="s">
        <v>269</v>
      </c>
      <c r="E50" s="102">
        <v>9952</v>
      </c>
      <c r="F50" s="102" t="s">
        <v>1203</v>
      </c>
      <c r="G50" s="98">
        <v>10</v>
      </c>
      <c r="H50" s="99">
        <v>12</v>
      </c>
      <c r="I50" s="103">
        <v>0</v>
      </c>
      <c r="J50" s="103">
        <v>0</v>
      </c>
      <c r="K50" s="103">
        <v>0</v>
      </c>
      <c r="L50" s="103">
        <v>0</v>
      </c>
      <c r="M50" s="103">
        <v>0</v>
      </c>
      <c r="N50" s="103">
        <v>0</v>
      </c>
      <c r="O50" s="103">
        <v>0</v>
      </c>
      <c r="P50" s="103">
        <v>0</v>
      </c>
      <c r="Q50" s="103">
        <v>0</v>
      </c>
      <c r="R50" s="103">
        <v>0</v>
      </c>
      <c r="S50" s="103">
        <v>13</v>
      </c>
      <c r="T50" s="103">
        <v>14</v>
      </c>
      <c r="U50" s="103">
        <v>2</v>
      </c>
      <c r="V50" s="66">
        <v>29</v>
      </c>
    </row>
    <row r="51" spans="1:23" s="2" customFormat="1" ht="12.75" thickTop="1" thickBot="1">
      <c r="A51" s="57"/>
      <c r="B51" s="58"/>
      <c r="C51" s="58"/>
      <c r="D51" s="58"/>
      <c r="E51" s="58"/>
      <c r="F51" s="109" t="s">
        <v>1201</v>
      </c>
      <c r="G51" s="59"/>
      <c r="H51" s="62"/>
      <c r="I51" s="59">
        <f t="shared" ref="I51:V51" si="3">SUM(I48:I50)</f>
        <v>45</v>
      </c>
      <c r="J51" s="59">
        <f t="shared" si="3"/>
        <v>44</v>
      </c>
      <c r="K51" s="59">
        <f t="shared" si="3"/>
        <v>43</v>
      </c>
      <c r="L51" s="59">
        <f t="shared" si="3"/>
        <v>45</v>
      </c>
      <c r="M51" s="59">
        <f t="shared" si="3"/>
        <v>56</v>
      </c>
      <c r="N51" s="59">
        <f t="shared" si="3"/>
        <v>56</v>
      </c>
      <c r="O51" s="59">
        <f t="shared" si="3"/>
        <v>70</v>
      </c>
      <c r="P51" s="59">
        <f t="shared" si="3"/>
        <v>27</v>
      </c>
      <c r="Q51" s="59">
        <f t="shared" si="3"/>
        <v>22</v>
      </c>
      <c r="R51" s="59">
        <f t="shared" si="3"/>
        <v>16</v>
      </c>
      <c r="S51" s="59">
        <f t="shared" si="3"/>
        <v>13</v>
      </c>
      <c r="T51" s="59">
        <f t="shared" si="3"/>
        <v>14</v>
      </c>
      <c r="U51" s="59">
        <f t="shared" si="3"/>
        <v>2</v>
      </c>
      <c r="V51" s="60">
        <f t="shared" si="3"/>
        <v>453</v>
      </c>
    </row>
    <row r="52" spans="1:23" s="6" customFormat="1" ht="12.75" thickTop="1" thickBot="1">
      <c r="A52" s="17"/>
      <c r="B52" s="17"/>
      <c r="C52" s="17"/>
      <c r="D52" s="17"/>
      <c r="E52" s="17"/>
      <c r="F52" s="17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</row>
    <row r="53" spans="1:23" s="2" customFormat="1" ht="12.75" thickTop="1" thickBot="1">
      <c r="A53" s="57" t="s">
        <v>2</v>
      </c>
      <c r="B53" s="58">
        <v>9072</v>
      </c>
      <c r="C53" s="58" t="s">
        <v>1185</v>
      </c>
      <c r="D53" s="58" t="s">
        <v>269</v>
      </c>
      <c r="E53" s="58">
        <v>9922</v>
      </c>
      <c r="F53" s="61" t="s">
        <v>1186</v>
      </c>
      <c r="G53" s="59" t="s">
        <v>4</v>
      </c>
      <c r="H53" s="59">
        <v>12</v>
      </c>
      <c r="I53" s="59">
        <v>16</v>
      </c>
      <c r="J53" s="59">
        <v>19</v>
      </c>
      <c r="K53" s="59">
        <v>28</v>
      </c>
      <c r="L53" s="59">
        <v>33</v>
      </c>
      <c r="M53" s="59">
        <v>41</v>
      </c>
      <c r="N53" s="59">
        <v>46</v>
      </c>
      <c r="O53" s="59">
        <v>47</v>
      </c>
      <c r="P53" s="59">
        <v>32</v>
      </c>
      <c r="Q53" s="59">
        <v>29</v>
      </c>
      <c r="R53" s="59">
        <v>40</v>
      </c>
      <c r="S53" s="59">
        <v>26</v>
      </c>
      <c r="T53" s="59">
        <v>16</v>
      </c>
      <c r="U53" s="59">
        <v>4</v>
      </c>
      <c r="V53" s="60">
        <v>377</v>
      </c>
    </row>
    <row r="54" spans="1:23" s="5" customFormat="1" ht="12.75" thickTop="1" thickBot="1">
      <c r="A54" s="18"/>
      <c r="B54" s="18"/>
      <c r="C54" s="18"/>
      <c r="D54" s="18"/>
      <c r="E54" s="18"/>
      <c r="F54" s="18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</row>
    <row r="55" spans="1:23" s="2" customFormat="1" ht="12.75" thickTop="1" thickBot="1">
      <c r="A55" s="57" t="s">
        <v>2</v>
      </c>
      <c r="B55" s="58">
        <v>9059</v>
      </c>
      <c r="C55" s="58" t="s">
        <v>1182</v>
      </c>
      <c r="D55" s="58" t="s">
        <v>269</v>
      </c>
      <c r="E55" s="58">
        <v>7951</v>
      </c>
      <c r="F55" s="61" t="s">
        <v>1182</v>
      </c>
      <c r="G55" s="59">
        <v>2</v>
      </c>
      <c r="H55" s="59">
        <v>12</v>
      </c>
      <c r="I55" s="59">
        <v>0</v>
      </c>
      <c r="J55" s="59">
        <v>0</v>
      </c>
      <c r="K55" s="59">
        <v>6</v>
      </c>
      <c r="L55" s="59">
        <v>25</v>
      </c>
      <c r="M55" s="59">
        <v>30</v>
      </c>
      <c r="N55" s="59">
        <v>32</v>
      </c>
      <c r="O55" s="59">
        <v>39</v>
      </c>
      <c r="P55" s="59">
        <v>35</v>
      </c>
      <c r="Q55" s="59">
        <v>38</v>
      </c>
      <c r="R55" s="59">
        <v>32</v>
      </c>
      <c r="S55" s="59">
        <v>28</v>
      </c>
      <c r="T55" s="59">
        <v>11</v>
      </c>
      <c r="U55" s="59">
        <v>8</v>
      </c>
      <c r="V55" s="60">
        <v>284</v>
      </c>
    </row>
    <row r="56" spans="1:23" s="6" customFormat="1" ht="12.75" thickTop="1" thickBot="1">
      <c r="A56" s="17"/>
      <c r="B56" s="17"/>
      <c r="C56" s="17"/>
      <c r="D56" s="17"/>
      <c r="E56" s="17"/>
      <c r="F56" s="17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1:23" s="2" customFormat="1" ht="12.75" thickTop="1" thickBot="1">
      <c r="A57" s="57" t="s">
        <v>2</v>
      </c>
      <c r="B57" s="58">
        <v>258</v>
      </c>
      <c r="C57" s="58" t="s">
        <v>477</v>
      </c>
      <c r="D57" s="58" t="s">
        <v>269</v>
      </c>
      <c r="E57" s="58">
        <v>1598</v>
      </c>
      <c r="F57" s="61" t="s">
        <v>478</v>
      </c>
      <c r="G57" s="59">
        <v>7</v>
      </c>
      <c r="H57" s="59">
        <v>9</v>
      </c>
      <c r="I57" s="59">
        <v>0</v>
      </c>
      <c r="J57" s="59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</v>
      </c>
      <c r="P57" s="59">
        <v>9</v>
      </c>
      <c r="Q57" s="59">
        <v>14</v>
      </c>
      <c r="R57" s="59">
        <v>9</v>
      </c>
      <c r="S57" s="59">
        <v>0</v>
      </c>
      <c r="T57" s="59">
        <v>0</v>
      </c>
      <c r="U57" s="59">
        <v>0</v>
      </c>
      <c r="V57" s="60">
        <v>32</v>
      </c>
    </row>
    <row r="58" spans="1:23" s="6" customFormat="1" ht="12.75" thickTop="1" thickBot="1">
      <c r="A58" s="17"/>
      <c r="B58" s="17"/>
      <c r="C58" s="17"/>
      <c r="D58" s="17"/>
      <c r="E58" s="17"/>
      <c r="F58" s="17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1:23" s="2" customFormat="1" ht="12.75" thickTop="1" thickBot="1">
      <c r="A59" s="57" t="s">
        <v>2</v>
      </c>
      <c r="B59" s="58">
        <v>170</v>
      </c>
      <c r="C59" s="58" t="s">
        <v>446</v>
      </c>
      <c r="D59" s="58" t="s">
        <v>269</v>
      </c>
      <c r="E59" s="58">
        <v>1981</v>
      </c>
      <c r="F59" s="61" t="s">
        <v>447</v>
      </c>
      <c r="G59" s="59" t="s">
        <v>4</v>
      </c>
      <c r="H59" s="59">
        <v>4</v>
      </c>
      <c r="I59" s="59">
        <v>10</v>
      </c>
      <c r="J59" s="59">
        <v>13</v>
      </c>
      <c r="K59" s="59">
        <v>9</v>
      </c>
      <c r="L59" s="59">
        <v>8</v>
      </c>
      <c r="M59" s="59">
        <v>2</v>
      </c>
      <c r="N59" s="59">
        <v>0</v>
      </c>
      <c r="O59" s="59">
        <v>0</v>
      </c>
      <c r="P59" s="59">
        <v>0</v>
      </c>
      <c r="Q59" s="59">
        <v>0</v>
      </c>
      <c r="R59" s="59">
        <v>0</v>
      </c>
      <c r="S59" s="59">
        <v>0</v>
      </c>
      <c r="T59" s="59">
        <v>0</v>
      </c>
      <c r="U59" s="59">
        <v>0</v>
      </c>
      <c r="V59" s="60">
        <v>42</v>
      </c>
      <c r="W59" s="5"/>
    </row>
    <row r="60" spans="1:23" s="6" customFormat="1" ht="12.75" thickTop="1" thickBot="1">
      <c r="A60" s="17"/>
      <c r="B60" s="17"/>
      <c r="C60" s="17"/>
      <c r="D60" s="17"/>
      <c r="E60" s="17"/>
      <c r="F60" s="17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 spans="1:23" s="2" customFormat="1" ht="12.75" thickTop="1" thickBot="1">
      <c r="A61" s="57" t="s">
        <v>2</v>
      </c>
      <c r="B61" s="58">
        <v>9025</v>
      </c>
      <c r="C61" s="58" t="s">
        <v>1180</v>
      </c>
      <c r="D61" s="58" t="s">
        <v>269</v>
      </c>
      <c r="E61" s="58">
        <v>4392</v>
      </c>
      <c r="F61" s="61" t="s">
        <v>1181</v>
      </c>
      <c r="G61" s="59">
        <v>6</v>
      </c>
      <c r="H61" s="59">
        <v>9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34</v>
      </c>
      <c r="P61" s="59">
        <v>25</v>
      </c>
      <c r="Q61" s="59">
        <v>36</v>
      </c>
      <c r="R61" s="59">
        <v>24</v>
      </c>
      <c r="S61" s="59">
        <v>0</v>
      </c>
      <c r="T61" s="59">
        <v>0</v>
      </c>
      <c r="U61" s="59">
        <v>0</v>
      </c>
      <c r="V61" s="60">
        <v>119</v>
      </c>
      <c r="W61" s="5"/>
    </row>
    <row r="62" spans="1:23" s="6" customFormat="1" ht="12.75" thickTop="1" thickBot="1">
      <c r="A62" s="17"/>
      <c r="B62" s="17"/>
      <c r="C62" s="17"/>
      <c r="D62" s="17"/>
      <c r="E62" s="17"/>
      <c r="F62" s="17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 spans="1:23" s="2" customFormat="1" ht="12.75" thickTop="1" thickBot="1">
      <c r="A63" s="57" t="s">
        <v>2</v>
      </c>
      <c r="B63" s="58">
        <v>15</v>
      </c>
      <c r="C63" s="58" t="s">
        <v>322</v>
      </c>
      <c r="D63" s="58" t="s">
        <v>269</v>
      </c>
      <c r="E63" s="58">
        <v>21</v>
      </c>
      <c r="F63" s="61" t="s">
        <v>322</v>
      </c>
      <c r="G63" s="59">
        <v>7</v>
      </c>
      <c r="H63" s="59">
        <v>12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59">
        <v>26</v>
      </c>
      <c r="Q63" s="59">
        <v>27</v>
      </c>
      <c r="R63" s="59">
        <v>31</v>
      </c>
      <c r="S63" s="59">
        <v>22</v>
      </c>
      <c r="T63" s="59">
        <v>13</v>
      </c>
      <c r="U63" s="59">
        <v>2</v>
      </c>
      <c r="V63" s="60">
        <v>121</v>
      </c>
    </row>
    <row r="64" spans="1:23" s="6" customFormat="1" ht="12.75" thickTop="1" thickBot="1">
      <c r="A64" s="17"/>
      <c r="B64" s="17"/>
      <c r="C64" s="17"/>
      <c r="D64" s="17"/>
      <c r="E64" s="17"/>
      <c r="F64" s="17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</row>
    <row r="65" spans="1:22" s="2" customFormat="1" ht="12.75" thickTop="1" thickBot="1">
      <c r="A65" s="57" t="s">
        <v>2</v>
      </c>
      <c r="B65" s="58">
        <v>9140</v>
      </c>
      <c r="C65" s="58" t="s">
        <v>268</v>
      </c>
      <c r="D65" s="58" t="s">
        <v>269</v>
      </c>
      <c r="E65" s="58">
        <v>9913</v>
      </c>
      <c r="F65" s="61" t="s">
        <v>268</v>
      </c>
      <c r="G65" s="59">
        <v>7</v>
      </c>
      <c r="H65" s="59">
        <v>12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59">
        <v>38</v>
      </c>
      <c r="Q65" s="59">
        <v>34</v>
      </c>
      <c r="R65" s="59">
        <v>46</v>
      </c>
      <c r="S65" s="59">
        <v>12</v>
      </c>
      <c r="T65" s="59">
        <v>18</v>
      </c>
      <c r="U65" s="59">
        <v>21</v>
      </c>
      <c r="V65" s="60">
        <v>169</v>
      </c>
    </row>
    <row r="66" spans="1:22" s="2" customFormat="1" ht="12" thickTop="1">
      <c r="A66" s="4" t="s">
        <v>1228</v>
      </c>
      <c r="B66" s="4"/>
      <c r="C66" s="4"/>
      <c r="D66" s="4"/>
      <c r="E66" s="4"/>
      <c r="F66" s="4"/>
      <c r="G66" s="16"/>
      <c r="H66" s="16"/>
      <c r="I66" s="16">
        <f>I59+I53+I51+I46+I42+I39+I37+I35+I27+I15</f>
        <v>221</v>
      </c>
      <c r="J66" s="16">
        <f>J59+J53+J51+J46+J42+J39+J37+J35+J27+J19+J15</f>
        <v>209</v>
      </c>
      <c r="K66" s="16">
        <f>K59+K55+K53+K51+K46+K42+K39+K37+K35+K27+K19+K15+K13</f>
        <v>222</v>
      </c>
      <c r="L66" s="16">
        <f>L59+L55+L53+L51+L46+L42+L39+L37+L35+L27+L19+L15+L13</f>
        <v>255</v>
      </c>
      <c r="M66" s="16">
        <f>M59+M55+M53+M51+M46+M42+M39+M37+M35+M33+M31+M27+M23+M21+M19+M15+M13</f>
        <v>435</v>
      </c>
      <c r="N66" s="16">
        <f>N55+N53+N51+N46+N42+N39+N37+N35+N33+N31+N27+N23+N21+N19+N15+N13</f>
        <v>438</v>
      </c>
      <c r="O66" s="16">
        <f>O61+O55+O53+O51+O46+O42+O39+O37+O35+O33+O31+O27+O23+O21+O19+O15+O13</f>
        <v>441</v>
      </c>
      <c r="P66" s="16">
        <f>P65+P63+P61+P57+P55+P53+P51+P42+P39+P35+P33+P31+P27+P23+P19+P15</f>
        <v>317</v>
      </c>
      <c r="Q66" s="16">
        <f>Q65+Q63+Q61+Q57+Q55+Q53+Q51+Q42+Q39+Q35+Q33+Q31+Q27+Q23+Q19+Q13</f>
        <v>331</v>
      </c>
      <c r="R66" s="16">
        <f>R65+R63+R61+R57+R55+R53+R51+R42+R39+R35+R33+R31+R27+R23+R19+R17</f>
        <v>300</v>
      </c>
      <c r="S66" s="16">
        <f>S65+S63+S55+S53+S51+S27+S25+S23+S17</f>
        <v>119</v>
      </c>
      <c r="T66" s="16">
        <f>T65+T63+T55+T53+T51+T25+T15</f>
        <v>74</v>
      </c>
      <c r="U66" s="16">
        <f>U65+U63+U55+U53+U51+U25+U15</f>
        <v>40</v>
      </c>
      <c r="V66" s="16">
        <f>SUM(I66:U66)</f>
        <v>3402</v>
      </c>
    </row>
    <row r="67" spans="1:22" s="45" customFormat="1">
      <c r="A67" s="14"/>
      <c r="B67" s="14"/>
      <c r="C67" s="14"/>
      <c r="D67" s="14"/>
      <c r="E67" s="14"/>
      <c r="F67" s="14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9"/>
    </row>
    <row r="68" spans="1:22">
      <c r="A68" s="46" t="s">
        <v>1229</v>
      </c>
      <c r="B68" s="46"/>
      <c r="C68" s="46"/>
      <c r="D68" s="46">
        <v>23</v>
      </c>
      <c r="E68" s="14"/>
      <c r="F68" s="14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9"/>
    </row>
    <row r="69" spans="1:22">
      <c r="A69" s="47" t="s">
        <v>1230</v>
      </c>
      <c r="B69" s="47"/>
      <c r="C69" s="47"/>
      <c r="D69" s="47">
        <v>27</v>
      </c>
      <c r="E69" s="14"/>
      <c r="F69" s="14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9"/>
    </row>
    <row r="70" spans="1:22">
      <c r="A70" s="4" t="s">
        <v>1231</v>
      </c>
      <c r="B70" s="4"/>
      <c r="C70" s="4"/>
      <c r="D70" s="4">
        <f>V65+V63+V61+V59+V57+V55+V53+V50+V49+V48+V45+V44+V42+V39+V37+V35+V33+V30+V29+V27+V25+V23+V21+V19+V17+V15+V13</f>
        <v>3402</v>
      </c>
      <c r="E70" s="14"/>
      <c r="F70" s="14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9"/>
    </row>
    <row r="71" spans="1:22" s="45" customFormat="1">
      <c r="A71" s="14"/>
      <c r="B71" s="14"/>
      <c r="C71" s="14"/>
      <c r="D71" s="14"/>
      <c r="E71" s="14"/>
      <c r="F71" s="14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9"/>
    </row>
    <row r="72" spans="1:22" s="45" customFormat="1" ht="12" thickBot="1">
      <c r="A72" s="14"/>
      <c r="B72" s="14"/>
      <c r="C72" s="14"/>
      <c r="D72" s="14"/>
      <c r="E72" s="14"/>
      <c r="F72" s="14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9"/>
    </row>
    <row r="73" spans="1:22" ht="12" thickTop="1">
      <c r="A73" s="24" t="s">
        <v>2</v>
      </c>
      <c r="B73" s="25">
        <v>2125</v>
      </c>
      <c r="C73" s="25" t="s">
        <v>103</v>
      </c>
      <c r="D73" s="25" t="s">
        <v>7</v>
      </c>
      <c r="E73" s="25">
        <v>2722</v>
      </c>
      <c r="F73" s="25" t="s">
        <v>574</v>
      </c>
      <c r="G73" s="33">
        <v>4</v>
      </c>
      <c r="H73" s="34">
        <v>6</v>
      </c>
      <c r="I73" s="26">
        <v>0</v>
      </c>
      <c r="J73" s="26">
        <v>0</v>
      </c>
      <c r="K73" s="26">
        <v>0</v>
      </c>
      <c r="L73" s="26">
        <v>0</v>
      </c>
      <c r="M73" s="26">
        <v>18</v>
      </c>
      <c r="N73" s="26">
        <v>29</v>
      </c>
      <c r="O73" s="26">
        <v>25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63">
        <v>72</v>
      </c>
    </row>
    <row r="74" spans="1:22" ht="12" thickBot="1">
      <c r="A74" s="30" t="s">
        <v>2</v>
      </c>
      <c r="B74" s="31">
        <v>2125</v>
      </c>
      <c r="C74" s="31" t="s">
        <v>103</v>
      </c>
      <c r="D74" s="31" t="s">
        <v>7</v>
      </c>
      <c r="E74" s="31">
        <v>2602</v>
      </c>
      <c r="F74" s="31" t="s">
        <v>105</v>
      </c>
      <c r="G74" s="37">
        <v>4</v>
      </c>
      <c r="H74" s="38">
        <v>7</v>
      </c>
      <c r="I74" s="32">
        <v>0</v>
      </c>
      <c r="J74" s="32">
        <v>0</v>
      </c>
      <c r="K74" s="32">
        <v>0</v>
      </c>
      <c r="L74" s="32">
        <v>0</v>
      </c>
      <c r="M74" s="32">
        <v>92</v>
      </c>
      <c r="N74" s="32">
        <v>87</v>
      </c>
      <c r="O74" s="32">
        <v>95</v>
      </c>
      <c r="P74" s="32">
        <v>79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64">
        <v>353</v>
      </c>
    </row>
    <row r="75" spans="1:22" ht="12.75" thickTop="1" thickBot="1">
      <c r="A75" s="57"/>
      <c r="B75" s="58"/>
      <c r="C75" s="58"/>
      <c r="D75" s="58"/>
      <c r="E75" s="58"/>
      <c r="F75" s="61" t="s">
        <v>103</v>
      </c>
      <c r="G75" s="59"/>
      <c r="H75" s="62"/>
      <c r="I75" s="59">
        <f t="shared" ref="I75:V75" si="4">SUM(I73:I74)</f>
        <v>0</v>
      </c>
      <c r="J75" s="59">
        <f t="shared" si="4"/>
        <v>0</v>
      </c>
      <c r="K75" s="59">
        <f t="shared" si="4"/>
        <v>0</v>
      </c>
      <c r="L75" s="59">
        <f t="shared" si="4"/>
        <v>0</v>
      </c>
      <c r="M75" s="59">
        <f t="shared" si="4"/>
        <v>110</v>
      </c>
      <c r="N75" s="59">
        <f t="shared" si="4"/>
        <v>116</v>
      </c>
      <c r="O75" s="59">
        <f t="shared" si="4"/>
        <v>120</v>
      </c>
      <c r="P75" s="59">
        <f t="shared" si="4"/>
        <v>79</v>
      </c>
      <c r="Q75" s="59">
        <f t="shared" si="4"/>
        <v>0</v>
      </c>
      <c r="R75" s="59">
        <f t="shared" si="4"/>
        <v>0</v>
      </c>
      <c r="S75" s="59">
        <f t="shared" si="4"/>
        <v>0</v>
      </c>
      <c r="T75" s="59">
        <f t="shared" si="4"/>
        <v>0</v>
      </c>
      <c r="U75" s="59">
        <f t="shared" si="4"/>
        <v>0</v>
      </c>
      <c r="V75" s="60">
        <f t="shared" si="4"/>
        <v>425</v>
      </c>
    </row>
    <row r="76" spans="1:22" ht="12.75" thickTop="1" thickBot="1">
      <c r="A76" s="12"/>
      <c r="B76" s="12"/>
      <c r="C76" s="12"/>
      <c r="D76" s="12"/>
      <c r="E76" s="12"/>
      <c r="F76" s="12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22"/>
    </row>
    <row r="77" spans="1:22" ht="12" thickTop="1">
      <c r="A77" s="24" t="s">
        <v>2</v>
      </c>
      <c r="B77" s="25">
        <v>6020</v>
      </c>
      <c r="C77" s="25" t="s">
        <v>1168</v>
      </c>
      <c r="D77" s="25" t="s">
        <v>7</v>
      </c>
      <c r="E77" s="25">
        <v>6006</v>
      </c>
      <c r="F77" s="25" t="s">
        <v>1170</v>
      </c>
      <c r="G77" s="33">
        <v>2</v>
      </c>
      <c r="H77" s="34">
        <v>4</v>
      </c>
      <c r="I77" s="26">
        <v>0</v>
      </c>
      <c r="J77" s="26">
        <v>0</v>
      </c>
      <c r="K77" s="26">
        <v>80</v>
      </c>
      <c r="L77" s="26">
        <v>80</v>
      </c>
      <c r="M77" s="26">
        <v>88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63">
        <v>248</v>
      </c>
    </row>
    <row r="78" spans="1:22" ht="12" thickBot="1">
      <c r="A78" s="30" t="s">
        <v>2</v>
      </c>
      <c r="B78" s="31">
        <v>6020</v>
      </c>
      <c r="C78" s="31" t="s">
        <v>1168</v>
      </c>
      <c r="D78" s="31" t="s">
        <v>7</v>
      </c>
      <c r="E78" s="31">
        <v>1939</v>
      </c>
      <c r="F78" s="31" t="s">
        <v>1169</v>
      </c>
      <c r="G78" s="37">
        <v>5</v>
      </c>
      <c r="H78" s="38">
        <v>9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88</v>
      </c>
      <c r="O78" s="32">
        <v>66</v>
      </c>
      <c r="P78" s="32">
        <v>96</v>
      </c>
      <c r="Q78" s="32">
        <v>96</v>
      </c>
      <c r="R78" s="32">
        <v>72</v>
      </c>
      <c r="S78" s="32">
        <v>0</v>
      </c>
      <c r="T78" s="32">
        <v>0</v>
      </c>
      <c r="U78" s="32">
        <v>0</v>
      </c>
      <c r="V78" s="64">
        <v>418</v>
      </c>
    </row>
    <row r="79" spans="1:22" ht="12.75" thickTop="1" thickBot="1">
      <c r="A79" s="57"/>
      <c r="B79" s="58"/>
      <c r="C79" s="58"/>
      <c r="D79" s="58"/>
      <c r="E79" s="58"/>
      <c r="F79" s="61" t="s">
        <v>1168</v>
      </c>
      <c r="G79" s="59"/>
      <c r="H79" s="62"/>
      <c r="I79" s="59">
        <f t="shared" ref="I79:V79" si="5">SUM(I77:I78)</f>
        <v>0</v>
      </c>
      <c r="J79" s="59">
        <f t="shared" si="5"/>
        <v>0</v>
      </c>
      <c r="K79" s="59">
        <f t="shared" si="5"/>
        <v>80</v>
      </c>
      <c r="L79" s="59">
        <f t="shared" si="5"/>
        <v>80</v>
      </c>
      <c r="M79" s="59">
        <f t="shared" si="5"/>
        <v>88</v>
      </c>
      <c r="N79" s="59">
        <f t="shared" si="5"/>
        <v>88</v>
      </c>
      <c r="O79" s="59">
        <f t="shared" si="5"/>
        <v>66</v>
      </c>
      <c r="P79" s="59">
        <f t="shared" si="5"/>
        <v>96</v>
      </c>
      <c r="Q79" s="59">
        <f t="shared" si="5"/>
        <v>96</v>
      </c>
      <c r="R79" s="59">
        <f t="shared" si="5"/>
        <v>72</v>
      </c>
      <c r="S79" s="59">
        <f t="shared" si="5"/>
        <v>0</v>
      </c>
      <c r="T79" s="59">
        <f t="shared" si="5"/>
        <v>0</v>
      </c>
      <c r="U79" s="59">
        <f t="shared" si="5"/>
        <v>0</v>
      </c>
      <c r="V79" s="60">
        <f t="shared" si="5"/>
        <v>666</v>
      </c>
    </row>
    <row r="80" spans="1:22" ht="12" thickTop="1"/>
    <row r="82" spans="1:22" ht="12" thickBot="1"/>
    <row r="83" spans="1:22" ht="12.75" thickTop="1" thickBot="1">
      <c r="A83" s="49" t="s">
        <v>3</v>
      </c>
      <c r="B83" s="50" t="s">
        <v>1218</v>
      </c>
      <c r="C83" s="51" t="s">
        <v>1219</v>
      </c>
      <c r="D83" s="51" t="s">
        <v>1220</v>
      </c>
      <c r="E83" s="50" t="s">
        <v>1221</v>
      </c>
      <c r="F83" s="52" t="s">
        <v>1222</v>
      </c>
      <c r="G83" s="53" t="s">
        <v>1223</v>
      </c>
      <c r="H83" s="53" t="s">
        <v>1224</v>
      </c>
      <c r="I83" s="54" t="s">
        <v>4</v>
      </c>
      <c r="J83" s="50" t="str">
        <f>TEXT(0,1)</f>
        <v>1</v>
      </c>
      <c r="K83" s="50" t="str">
        <f>TEXT(0,2)</f>
        <v>2</v>
      </c>
      <c r="L83" s="50" t="str">
        <f>TEXT(0,3)</f>
        <v>3</v>
      </c>
      <c r="M83" s="50" t="str">
        <f>TEXT(0,4)</f>
        <v>4</v>
      </c>
      <c r="N83" s="50" t="str">
        <f>TEXT(0,5)</f>
        <v>5</v>
      </c>
      <c r="O83" s="50" t="str">
        <f>TEXT(0,6)</f>
        <v>6</v>
      </c>
      <c r="P83" s="50" t="str">
        <f>TEXT(0,7)</f>
        <v>7</v>
      </c>
      <c r="Q83" s="50" t="str">
        <f>TEXT(0,8)</f>
        <v>8</v>
      </c>
      <c r="R83" s="50" t="str">
        <f>TEXT(0,9)</f>
        <v>9</v>
      </c>
      <c r="S83" s="50" t="str">
        <f>TEXT(0,10)</f>
        <v>10</v>
      </c>
      <c r="T83" s="50" t="str">
        <f>TEXT(0,11)</f>
        <v>11</v>
      </c>
      <c r="U83" s="55" t="str">
        <f>TEXT(0,12)</f>
        <v>12</v>
      </c>
      <c r="V83" s="56" t="s">
        <v>5</v>
      </c>
    </row>
    <row r="84" spans="1:22" ht="12" thickTop="1">
      <c r="A84" s="24" t="s">
        <v>2</v>
      </c>
      <c r="B84" s="25">
        <v>2285</v>
      </c>
      <c r="C84" s="25" t="s">
        <v>131</v>
      </c>
      <c r="D84" s="25" t="s">
        <v>7</v>
      </c>
      <c r="E84" s="25">
        <v>4705</v>
      </c>
      <c r="F84" s="25" t="s">
        <v>648</v>
      </c>
      <c r="G84" s="33">
        <v>4</v>
      </c>
      <c r="H84" s="34">
        <v>6</v>
      </c>
      <c r="I84" s="26">
        <v>0</v>
      </c>
      <c r="J84" s="26">
        <v>0</v>
      </c>
      <c r="K84" s="26">
        <v>0</v>
      </c>
      <c r="L84" s="26">
        <v>0</v>
      </c>
      <c r="M84" s="26">
        <v>4</v>
      </c>
      <c r="N84" s="26">
        <v>7</v>
      </c>
      <c r="O84" s="26">
        <v>4</v>
      </c>
      <c r="P84" s="26">
        <v>0</v>
      </c>
      <c r="Q84" s="26">
        <v>0</v>
      </c>
      <c r="R84" s="26">
        <v>0</v>
      </c>
      <c r="S84" s="26">
        <v>0</v>
      </c>
      <c r="T84" s="26">
        <v>0</v>
      </c>
      <c r="U84" s="26">
        <v>0</v>
      </c>
      <c r="V84" s="63">
        <v>15</v>
      </c>
    </row>
    <row r="85" spans="1:22">
      <c r="A85" s="27" t="s">
        <v>2</v>
      </c>
      <c r="B85" s="28">
        <v>2285</v>
      </c>
      <c r="C85" s="28" t="s">
        <v>131</v>
      </c>
      <c r="D85" s="28" t="s">
        <v>7</v>
      </c>
      <c r="E85" s="28">
        <v>4502</v>
      </c>
      <c r="F85" s="28" t="s">
        <v>637</v>
      </c>
      <c r="G85" s="35">
        <v>4</v>
      </c>
      <c r="H85" s="36">
        <v>6</v>
      </c>
      <c r="I85" s="29">
        <v>0</v>
      </c>
      <c r="J85" s="29">
        <v>0</v>
      </c>
      <c r="K85" s="29">
        <v>0</v>
      </c>
      <c r="L85" s="29">
        <v>0</v>
      </c>
      <c r="M85" s="29">
        <v>15</v>
      </c>
      <c r="N85" s="29">
        <v>22</v>
      </c>
      <c r="O85" s="29">
        <v>15</v>
      </c>
      <c r="P85" s="29">
        <v>0</v>
      </c>
      <c r="Q85" s="29">
        <v>0</v>
      </c>
      <c r="R85" s="29">
        <v>0</v>
      </c>
      <c r="S85" s="29">
        <v>0</v>
      </c>
      <c r="T85" s="29">
        <v>0</v>
      </c>
      <c r="U85" s="29">
        <v>0</v>
      </c>
      <c r="V85" s="65">
        <v>52</v>
      </c>
    </row>
    <row r="86" spans="1:22">
      <c r="A86" s="27" t="s">
        <v>2</v>
      </c>
      <c r="B86" s="28">
        <v>2285</v>
      </c>
      <c r="C86" s="28" t="s">
        <v>131</v>
      </c>
      <c r="D86" s="28" t="s">
        <v>7</v>
      </c>
      <c r="E86" s="28">
        <v>4503</v>
      </c>
      <c r="F86" s="28" t="s">
        <v>638</v>
      </c>
      <c r="G86" s="35">
        <v>4</v>
      </c>
      <c r="H86" s="36">
        <v>11</v>
      </c>
      <c r="I86" s="29">
        <v>0</v>
      </c>
      <c r="J86" s="29">
        <v>0</v>
      </c>
      <c r="K86" s="29">
        <v>0</v>
      </c>
      <c r="L86" s="29">
        <v>0</v>
      </c>
      <c r="M86" s="29">
        <v>24</v>
      </c>
      <c r="N86" s="29">
        <v>26</v>
      </c>
      <c r="O86" s="29">
        <v>26</v>
      </c>
      <c r="P86" s="29">
        <v>17</v>
      </c>
      <c r="Q86" s="29">
        <v>17</v>
      </c>
      <c r="R86" s="29">
        <v>19</v>
      </c>
      <c r="S86" s="29">
        <v>10</v>
      </c>
      <c r="T86" s="29">
        <v>2</v>
      </c>
      <c r="U86" s="29">
        <v>0</v>
      </c>
      <c r="V86" s="65">
        <v>141</v>
      </c>
    </row>
    <row r="87" spans="1:22">
      <c r="A87" s="27" t="s">
        <v>2</v>
      </c>
      <c r="B87" s="28">
        <v>2285</v>
      </c>
      <c r="C87" s="28" t="s">
        <v>131</v>
      </c>
      <c r="D87" s="28" t="s">
        <v>7</v>
      </c>
      <c r="E87" s="28">
        <v>4545</v>
      </c>
      <c r="F87" s="28" t="s">
        <v>134</v>
      </c>
      <c r="G87" s="35">
        <v>9</v>
      </c>
      <c r="H87" s="36">
        <v>12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  <c r="O87" s="29">
        <v>0</v>
      </c>
      <c r="P87" s="29">
        <v>0</v>
      </c>
      <c r="Q87" s="29">
        <v>0</v>
      </c>
      <c r="R87" s="29">
        <v>25</v>
      </c>
      <c r="S87" s="29">
        <v>35</v>
      </c>
      <c r="T87" s="29">
        <v>8</v>
      </c>
      <c r="U87" s="29">
        <v>7</v>
      </c>
      <c r="V87" s="65">
        <v>75</v>
      </c>
    </row>
    <row r="88" spans="1:22">
      <c r="A88" s="27" t="s">
        <v>2</v>
      </c>
      <c r="B88" s="28">
        <v>2285</v>
      </c>
      <c r="C88" s="28" t="s">
        <v>131</v>
      </c>
      <c r="D88" s="28" t="s">
        <v>7</v>
      </c>
      <c r="E88" s="28">
        <v>4710</v>
      </c>
      <c r="F88" s="28" t="s">
        <v>650</v>
      </c>
      <c r="G88" s="35">
        <v>6</v>
      </c>
      <c r="H88" s="36">
        <v>12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  <c r="O88" s="29">
        <v>28</v>
      </c>
      <c r="P88" s="29">
        <v>1</v>
      </c>
      <c r="Q88" s="29">
        <v>0</v>
      </c>
      <c r="R88" s="29">
        <v>1</v>
      </c>
      <c r="S88" s="29">
        <v>0</v>
      </c>
      <c r="T88" s="29">
        <v>7</v>
      </c>
      <c r="U88" s="29">
        <v>2</v>
      </c>
      <c r="V88" s="65">
        <v>39</v>
      </c>
    </row>
    <row r="89" spans="1:22">
      <c r="A89" s="27" t="s">
        <v>2</v>
      </c>
      <c r="B89" s="28">
        <v>2285</v>
      </c>
      <c r="C89" s="28" t="s">
        <v>131</v>
      </c>
      <c r="D89" s="28" t="s">
        <v>7</v>
      </c>
      <c r="E89" s="28">
        <v>4541</v>
      </c>
      <c r="F89" s="28" t="s">
        <v>133</v>
      </c>
      <c r="G89" s="35">
        <v>6</v>
      </c>
      <c r="H89" s="36">
        <v>8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9">
        <v>119</v>
      </c>
      <c r="P89" s="29">
        <v>26</v>
      </c>
      <c r="Q89" s="29">
        <v>20</v>
      </c>
      <c r="R89" s="29">
        <v>0</v>
      </c>
      <c r="S89" s="29">
        <v>0</v>
      </c>
      <c r="T89" s="29">
        <v>0</v>
      </c>
      <c r="U89" s="29">
        <v>0</v>
      </c>
      <c r="V89" s="65">
        <v>165</v>
      </c>
    </row>
    <row r="90" spans="1:22">
      <c r="A90" s="27" t="s">
        <v>2</v>
      </c>
      <c r="B90" s="28">
        <v>2285</v>
      </c>
      <c r="C90" s="28" t="s">
        <v>131</v>
      </c>
      <c r="D90" s="28" t="s">
        <v>7</v>
      </c>
      <c r="E90" s="28">
        <v>4542</v>
      </c>
      <c r="F90" s="28" t="s">
        <v>642</v>
      </c>
      <c r="G90" s="35">
        <v>4</v>
      </c>
      <c r="H90" s="36">
        <v>5</v>
      </c>
      <c r="I90" s="29">
        <v>0</v>
      </c>
      <c r="J90" s="29">
        <v>0</v>
      </c>
      <c r="K90" s="29">
        <v>0</v>
      </c>
      <c r="L90" s="29">
        <v>0</v>
      </c>
      <c r="M90" s="29">
        <v>1</v>
      </c>
      <c r="N90" s="29">
        <v>49</v>
      </c>
      <c r="O90" s="29">
        <v>0</v>
      </c>
      <c r="P90" s="29">
        <v>0</v>
      </c>
      <c r="Q90" s="29">
        <v>0</v>
      </c>
      <c r="R90" s="29">
        <v>0</v>
      </c>
      <c r="S90" s="29">
        <v>0</v>
      </c>
      <c r="T90" s="29">
        <v>0</v>
      </c>
      <c r="U90" s="29">
        <v>0</v>
      </c>
      <c r="V90" s="65">
        <v>50</v>
      </c>
    </row>
    <row r="91" spans="1:22">
      <c r="A91" s="27" t="s">
        <v>2</v>
      </c>
      <c r="B91" s="28">
        <v>2285</v>
      </c>
      <c r="C91" s="28" t="s">
        <v>131</v>
      </c>
      <c r="D91" s="28" t="s">
        <v>7</v>
      </c>
      <c r="E91" s="28">
        <v>4595</v>
      </c>
      <c r="F91" s="28" t="s">
        <v>645</v>
      </c>
      <c r="G91" s="35">
        <v>3</v>
      </c>
      <c r="H91" s="36">
        <v>9</v>
      </c>
      <c r="I91" s="29">
        <v>0</v>
      </c>
      <c r="J91" s="29">
        <v>0</v>
      </c>
      <c r="K91" s="29">
        <v>0</v>
      </c>
      <c r="L91" s="29">
        <v>16</v>
      </c>
      <c r="M91" s="29">
        <v>13</v>
      </c>
      <c r="N91" s="29">
        <v>15</v>
      </c>
      <c r="O91" s="29">
        <v>16</v>
      </c>
      <c r="P91" s="29">
        <v>4</v>
      </c>
      <c r="Q91" s="29">
        <v>10</v>
      </c>
      <c r="R91" s="29">
        <v>5</v>
      </c>
      <c r="S91" s="29">
        <v>0</v>
      </c>
      <c r="T91" s="29">
        <v>0</v>
      </c>
      <c r="U91" s="29">
        <v>0</v>
      </c>
      <c r="V91" s="65">
        <v>79</v>
      </c>
    </row>
    <row r="92" spans="1:22">
      <c r="A92" s="27" t="s">
        <v>2</v>
      </c>
      <c r="B92" s="28">
        <v>2285</v>
      </c>
      <c r="C92" s="28" t="s">
        <v>131</v>
      </c>
      <c r="D92" s="28" t="s">
        <v>7</v>
      </c>
      <c r="E92" s="28">
        <v>4702</v>
      </c>
      <c r="F92" s="28" t="s">
        <v>646</v>
      </c>
      <c r="G92" s="35">
        <v>4</v>
      </c>
      <c r="H92" s="36">
        <v>6</v>
      </c>
      <c r="I92" s="29">
        <v>0</v>
      </c>
      <c r="J92" s="29">
        <v>0</v>
      </c>
      <c r="K92" s="29">
        <v>0</v>
      </c>
      <c r="L92" s="29">
        <v>0</v>
      </c>
      <c r="M92" s="29">
        <v>17</v>
      </c>
      <c r="N92" s="29">
        <v>19</v>
      </c>
      <c r="O92" s="29">
        <v>18</v>
      </c>
      <c r="P92" s="29">
        <v>0</v>
      </c>
      <c r="Q92" s="29">
        <v>0</v>
      </c>
      <c r="R92" s="29">
        <v>0</v>
      </c>
      <c r="S92" s="29">
        <v>0</v>
      </c>
      <c r="T92" s="29">
        <v>0</v>
      </c>
      <c r="U92" s="29">
        <v>0</v>
      </c>
      <c r="V92" s="65">
        <v>54</v>
      </c>
    </row>
    <row r="93" spans="1:22">
      <c r="A93" s="27" t="s">
        <v>2</v>
      </c>
      <c r="B93" s="28">
        <v>2285</v>
      </c>
      <c r="C93" s="28" t="s">
        <v>131</v>
      </c>
      <c r="D93" s="28" t="s">
        <v>7</v>
      </c>
      <c r="E93" s="28">
        <v>4703</v>
      </c>
      <c r="F93" s="28" t="s">
        <v>647</v>
      </c>
      <c r="G93" s="35">
        <v>4</v>
      </c>
      <c r="H93" s="36">
        <v>12</v>
      </c>
      <c r="I93" s="29">
        <v>0</v>
      </c>
      <c r="J93" s="29">
        <v>0</v>
      </c>
      <c r="K93" s="29">
        <v>0</v>
      </c>
      <c r="L93" s="29">
        <v>0</v>
      </c>
      <c r="M93" s="29">
        <v>16</v>
      </c>
      <c r="N93" s="29">
        <v>13</v>
      </c>
      <c r="O93" s="29">
        <v>14</v>
      </c>
      <c r="P93" s="29">
        <v>2</v>
      </c>
      <c r="Q93" s="29">
        <v>17</v>
      </c>
      <c r="R93" s="29">
        <v>25</v>
      </c>
      <c r="S93" s="29">
        <v>19</v>
      </c>
      <c r="T93" s="29">
        <v>14</v>
      </c>
      <c r="U93" s="29">
        <v>7</v>
      </c>
      <c r="V93" s="65">
        <v>127</v>
      </c>
    </row>
    <row r="94" spans="1:22">
      <c r="A94" s="27" t="s">
        <v>2</v>
      </c>
      <c r="B94" s="28">
        <v>2285</v>
      </c>
      <c r="C94" s="28" t="s">
        <v>131</v>
      </c>
      <c r="D94" s="28" t="s">
        <v>7</v>
      </c>
      <c r="E94" s="28">
        <v>4507</v>
      </c>
      <c r="F94" s="28" t="s">
        <v>639</v>
      </c>
      <c r="G94" s="35">
        <v>4</v>
      </c>
      <c r="H94" s="36">
        <v>12</v>
      </c>
      <c r="I94" s="29">
        <v>0</v>
      </c>
      <c r="J94" s="29">
        <v>0</v>
      </c>
      <c r="K94" s="29">
        <v>0</v>
      </c>
      <c r="L94" s="29">
        <v>0</v>
      </c>
      <c r="M94" s="29">
        <v>27</v>
      </c>
      <c r="N94" s="29">
        <v>27</v>
      </c>
      <c r="O94" s="29">
        <v>23</v>
      </c>
      <c r="P94" s="29">
        <v>5</v>
      </c>
      <c r="Q94" s="29">
        <v>4</v>
      </c>
      <c r="R94" s="29">
        <v>6</v>
      </c>
      <c r="S94" s="29">
        <v>15</v>
      </c>
      <c r="T94" s="29">
        <v>5</v>
      </c>
      <c r="U94" s="29">
        <v>3</v>
      </c>
      <c r="V94" s="65">
        <v>115</v>
      </c>
    </row>
    <row r="95" spans="1:22">
      <c r="A95" s="27" t="s">
        <v>2</v>
      </c>
      <c r="B95" s="28">
        <v>2285</v>
      </c>
      <c r="C95" s="28" t="s">
        <v>131</v>
      </c>
      <c r="D95" s="28" t="s">
        <v>7</v>
      </c>
      <c r="E95" s="28">
        <v>3502</v>
      </c>
      <c r="F95" s="28" t="s">
        <v>633</v>
      </c>
      <c r="G95" s="35">
        <v>4</v>
      </c>
      <c r="H95" s="36">
        <v>6</v>
      </c>
      <c r="I95" s="29">
        <v>0</v>
      </c>
      <c r="J95" s="29">
        <v>0</v>
      </c>
      <c r="K95" s="29">
        <v>0</v>
      </c>
      <c r="L95" s="29">
        <v>0</v>
      </c>
      <c r="M95" s="29">
        <v>16</v>
      </c>
      <c r="N95" s="29">
        <v>22</v>
      </c>
      <c r="O95" s="29">
        <v>20</v>
      </c>
      <c r="P95" s="29">
        <v>0</v>
      </c>
      <c r="Q95" s="29">
        <v>0</v>
      </c>
      <c r="R95" s="29">
        <v>0</v>
      </c>
      <c r="S95" s="29">
        <v>0</v>
      </c>
      <c r="T95" s="29">
        <v>0</v>
      </c>
      <c r="U95" s="29">
        <v>0</v>
      </c>
      <c r="V95" s="65">
        <v>58</v>
      </c>
    </row>
    <row r="96" spans="1:22">
      <c r="A96" s="27" t="s">
        <v>2</v>
      </c>
      <c r="B96" s="28">
        <v>2285</v>
      </c>
      <c r="C96" s="28" t="s">
        <v>131</v>
      </c>
      <c r="D96" s="28" t="s">
        <v>7</v>
      </c>
      <c r="E96" s="28">
        <v>4543</v>
      </c>
      <c r="F96" s="28" t="s">
        <v>643</v>
      </c>
      <c r="G96" s="35">
        <v>4</v>
      </c>
      <c r="H96" s="36">
        <v>5</v>
      </c>
      <c r="I96" s="29">
        <v>0</v>
      </c>
      <c r="J96" s="29">
        <v>0</v>
      </c>
      <c r="K96" s="29">
        <v>0</v>
      </c>
      <c r="L96" s="29">
        <v>0</v>
      </c>
      <c r="M96" s="29">
        <v>40</v>
      </c>
      <c r="N96" s="29">
        <v>54</v>
      </c>
      <c r="O96" s="29">
        <v>0</v>
      </c>
      <c r="P96" s="29">
        <v>0</v>
      </c>
      <c r="Q96" s="29">
        <v>0</v>
      </c>
      <c r="R96" s="29">
        <v>0</v>
      </c>
      <c r="S96" s="29">
        <v>0</v>
      </c>
      <c r="T96" s="29">
        <v>0</v>
      </c>
      <c r="U96" s="29">
        <v>0</v>
      </c>
      <c r="V96" s="65">
        <v>94</v>
      </c>
    </row>
    <row r="97" spans="1:22">
      <c r="A97" s="27" t="s">
        <v>2</v>
      </c>
      <c r="B97" s="28">
        <v>2285</v>
      </c>
      <c r="C97" s="28" t="s">
        <v>131</v>
      </c>
      <c r="D97" s="28" t="s">
        <v>7</v>
      </c>
      <c r="E97" s="28">
        <v>4707</v>
      </c>
      <c r="F97" s="28" t="s">
        <v>649</v>
      </c>
      <c r="G97" s="35">
        <v>4</v>
      </c>
      <c r="H97" s="36">
        <v>6</v>
      </c>
      <c r="I97" s="29">
        <v>0</v>
      </c>
      <c r="J97" s="29">
        <v>0</v>
      </c>
      <c r="K97" s="29">
        <v>0</v>
      </c>
      <c r="L97" s="29">
        <v>0</v>
      </c>
      <c r="M97" s="29">
        <v>22</v>
      </c>
      <c r="N97" s="29">
        <v>17</v>
      </c>
      <c r="O97" s="29">
        <v>15</v>
      </c>
      <c r="P97" s="29">
        <v>0</v>
      </c>
      <c r="Q97" s="29">
        <v>0</v>
      </c>
      <c r="R97" s="29">
        <v>0</v>
      </c>
      <c r="S97" s="29">
        <v>0</v>
      </c>
      <c r="T97" s="29">
        <v>0</v>
      </c>
      <c r="U97" s="29">
        <v>0</v>
      </c>
      <c r="V97" s="65">
        <v>54</v>
      </c>
    </row>
    <row r="98" spans="1:22">
      <c r="A98" s="27" t="s">
        <v>2</v>
      </c>
      <c r="B98" s="28">
        <v>2285</v>
      </c>
      <c r="C98" s="28" t="s">
        <v>131</v>
      </c>
      <c r="D98" s="28" t="s">
        <v>7</v>
      </c>
      <c r="E98" s="28">
        <v>4510</v>
      </c>
      <c r="F98" s="28" t="s">
        <v>640</v>
      </c>
      <c r="G98" s="35">
        <v>4</v>
      </c>
      <c r="H98" s="36">
        <v>6</v>
      </c>
      <c r="I98" s="29">
        <v>0</v>
      </c>
      <c r="J98" s="29">
        <v>0</v>
      </c>
      <c r="K98" s="29">
        <v>0</v>
      </c>
      <c r="L98" s="29">
        <v>0</v>
      </c>
      <c r="M98" s="29">
        <v>13</v>
      </c>
      <c r="N98" s="29">
        <v>23</v>
      </c>
      <c r="O98" s="29">
        <v>18</v>
      </c>
      <c r="P98" s="29">
        <v>0</v>
      </c>
      <c r="Q98" s="29">
        <v>0</v>
      </c>
      <c r="R98" s="29">
        <v>0</v>
      </c>
      <c r="S98" s="29">
        <v>0</v>
      </c>
      <c r="T98" s="29">
        <v>0</v>
      </c>
      <c r="U98" s="29">
        <v>0</v>
      </c>
      <c r="V98" s="65">
        <v>54</v>
      </c>
    </row>
    <row r="99" spans="1:22">
      <c r="A99" s="27" t="s">
        <v>2</v>
      </c>
      <c r="B99" s="28">
        <v>2285</v>
      </c>
      <c r="C99" s="28" t="s">
        <v>131</v>
      </c>
      <c r="D99" s="28" t="s">
        <v>7</v>
      </c>
      <c r="E99" s="28">
        <v>4512</v>
      </c>
      <c r="F99" s="28" t="s">
        <v>641</v>
      </c>
      <c r="G99" s="35">
        <v>4</v>
      </c>
      <c r="H99" s="36">
        <v>6</v>
      </c>
      <c r="I99" s="29">
        <v>0</v>
      </c>
      <c r="J99" s="29">
        <v>0</v>
      </c>
      <c r="K99" s="29">
        <v>0</v>
      </c>
      <c r="L99" s="29">
        <v>0</v>
      </c>
      <c r="M99" s="29">
        <v>9</v>
      </c>
      <c r="N99" s="29">
        <v>10</v>
      </c>
      <c r="O99" s="29">
        <v>8</v>
      </c>
      <c r="P99" s="29">
        <v>0</v>
      </c>
      <c r="Q99" s="29">
        <v>0</v>
      </c>
      <c r="R99" s="29">
        <v>0</v>
      </c>
      <c r="S99" s="29">
        <v>0</v>
      </c>
      <c r="T99" s="29">
        <v>0</v>
      </c>
      <c r="U99" s="29">
        <v>0</v>
      </c>
      <c r="V99" s="65">
        <v>27</v>
      </c>
    </row>
    <row r="100" spans="1:22">
      <c r="A100" s="27" t="s">
        <v>2</v>
      </c>
      <c r="B100" s="28">
        <v>2285</v>
      </c>
      <c r="C100" s="28" t="s">
        <v>131</v>
      </c>
      <c r="D100" s="28" t="s">
        <v>7</v>
      </c>
      <c r="E100" s="28">
        <v>3506</v>
      </c>
      <c r="F100" s="28" t="s">
        <v>634</v>
      </c>
      <c r="G100" s="35">
        <v>7</v>
      </c>
      <c r="H100" s="36">
        <v>10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3</v>
      </c>
      <c r="Q100" s="29">
        <v>7</v>
      </c>
      <c r="R100" s="29">
        <v>3</v>
      </c>
      <c r="S100" s="29">
        <v>2</v>
      </c>
      <c r="T100" s="29">
        <v>0</v>
      </c>
      <c r="U100" s="29">
        <v>0</v>
      </c>
      <c r="V100" s="65">
        <v>15</v>
      </c>
    </row>
    <row r="101" spans="1:22">
      <c r="A101" s="27" t="s">
        <v>2</v>
      </c>
      <c r="B101" s="28">
        <v>2285</v>
      </c>
      <c r="C101" s="28" t="s">
        <v>131</v>
      </c>
      <c r="D101" s="28" t="s">
        <v>7</v>
      </c>
      <c r="E101" s="28">
        <v>4513</v>
      </c>
      <c r="F101" s="28" t="s">
        <v>132</v>
      </c>
      <c r="G101" s="35">
        <v>4</v>
      </c>
      <c r="H101" s="36">
        <v>5</v>
      </c>
      <c r="I101" s="29">
        <v>0</v>
      </c>
      <c r="J101" s="29">
        <v>0</v>
      </c>
      <c r="K101" s="29">
        <v>0</v>
      </c>
      <c r="L101" s="29">
        <v>0</v>
      </c>
      <c r="M101" s="29">
        <v>30</v>
      </c>
      <c r="N101" s="29">
        <v>27</v>
      </c>
      <c r="O101" s="29">
        <v>0</v>
      </c>
      <c r="P101" s="29">
        <v>0</v>
      </c>
      <c r="Q101" s="29">
        <v>0</v>
      </c>
      <c r="R101" s="29">
        <v>0</v>
      </c>
      <c r="S101" s="29">
        <v>0</v>
      </c>
      <c r="T101" s="29">
        <v>0</v>
      </c>
      <c r="U101" s="29">
        <v>0</v>
      </c>
      <c r="V101" s="65">
        <v>57</v>
      </c>
    </row>
    <row r="102" spans="1:22">
      <c r="A102" s="27" t="s">
        <v>2</v>
      </c>
      <c r="B102" s="28">
        <v>2285</v>
      </c>
      <c r="C102" s="28" t="s">
        <v>131</v>
      </c>
      <c r="D102" s="28" t="s">
        <v>7</v>
      </c>
      <c r="E102" s="28">
        <v>4549</v>
      </c>
      <c r="F102" s="28" t="s">
        <v>644</v>
      </c>
      <c r="G102" s="35">
        <v>4</v>
      </c>
      <c r="H102" s="36">
        <v>5</v>
      </c>
      <c r="I102" s="29">
        <v>0</v>
      </c>
      <c r="J102" s="29">
        <v>0</v>
      </c>
      <c r="K102" s="29">
        <v>0</v>
      </c>
      <c r="L102" s="29">
        <v>0</v>
      </c>
      <c r="M102" s="29">
        <v>25</v>
      </c>
      <c r="N102" s="29">
        <v>29</v>
      </c>
      <c r="O102" s="29">
        <v>0</v>
      </c>
      <c r="P102" s="29">
        <v>0</v>
      </c>
      <c r="Q102" s="29">
        <v>0</v>
      </c>
      <c r="R102" s="29">
        <v>0</v>
      </c>
      <c r="S102" s="29">
        <v>0</v>
      </c>
      <c r="T102" s="29">
        <v>0</v>
      </c>
      <c r="U102" s="29">
        <v>0</v>
      </c>
      <c r="V102" s="65">
        <v>54</v>
      </c>
    </row>
    <row r="103" spans="1:22">
      <c r="A103" s="27" t="s">
        <v>2</v>
      </c>
      <c r="B103" s="28">
        <v>2285</v>
      </c>
      <c r="C103" s="28" t="s">
        <v>131</v>
      </c>
      <c r="D103" s="28" t="s">
        <v>7</v>
      </c>
      <c r="E103" s="28">
        <v>3508</v>
      </c>
      <c r="F103" s="28" t="s">
        <v>635</v>
      </c>
      <c r="G103" s="35">
        <v>5</v>
      </c>
      <c r="H103" s="36">
        <v>12</v>
      </c>
      <c r="I103" s="29">
        <v>0</v>
      </c>
      <c r="J103" s="29">
        <v>0</v>
      </c>
      <c r="K103" s="29">
        <v>0</v>
      </c>
      <c r="L103" s="29">
        <v>0</v>
      </c>
      <c r="M103" s="29">
        <v>0</v>
      </c>
      <c r="N103" s="29">
        <v>1</v>
      </c>
      <c r="O103" s="29">
        <v>57</v>
      </c>
      <c r="P103" s="29">
        <v>45</v>
      </c>
      <c r="Q103" s="29">
        <v>46</v>
      </c>
      <c r="R103" s="29">
        <v>33</v>
      </c>
      <c r="S103" s="29">
        <v>27</v>
      </c>
      <c r="T103" s="29">
        <v>7</v>
      </c>
      <c r="U103" s="29">
        <v>13</v>
      </c>
      <c r="V103" s="65">
        <v>229</v>
      </c>
    </row>
    <row r="104" spans="1:22" ht="12" thickBot="1">
      <c r="A104" s="30" t="s">
        <v>2</v>
      </c>
      <c r="B104" s="31">
        <v>2285</v>
      </c>
      <c r="C104" s="31" t="s">
        <v>131</v>
      </c>
      <c r="D104" s="31" t="s">
        <v>7</v>
      </c>
      <c r="E104" s="31">
        <v>3510</v>
      </c>
      <c r="F104" s="31" t="s">
        <v>636</v>
      </c>
      <c r="G104" s="37">
        <v>4</v>
      </c>
      <c r="H104" s="38">
        <v>12</v>
      </c>
      <c r="I104" s="32">
        <v>0</v>
      </c>
      <c r="J104" s="32">
        <v>0</v>
      </c>
      <c r="K104" s="32">
        <v>0</v>
      </c>
      <c r="L104" s="32">
        <v>0</v>
      </c>
      <c r="M104" s="32">
        <v>27</v>
      </c>
      <c r="N104" s="32">
        <v>14</v>
      </c>
      <c r="O104" s="32">
        <v>24</v>
      </c>
      <c r="P104" s="32">
        <v>15</v>
      </c>
      <c r="Q104" s="32">
        <v>27</v>
      </c>
      <c r="R104" s="32">
        <v>14</v>
      </c>
      <c r="S104" s="32">
        <v>6</v>
      </c>
      <c r="T104" s="32">
        <v>13</v>
      </c>
      <c r="U104" s="32">
        <v>9</v>
      </c>
      <c r="V104" s="64">
        <v>149</v>
      </c>
    </row>
    <row r="105" spans="1:22" ht="12.75" thickTop="1" thickBot="1">
      <c r="A105" s="57"/>
      <c r="B105" s="58"/>
      <c r="C105" s="58"/>
      <c r="D105" s="58"/>
      <c r="E105" s="58"/>
      <c r="F105" s="61" t="s">
        <v>131</v>
      </c>
      <c r="G105" s="59"/>
      <c r="H105" s="62"/>
      <c r="I105" s="59">
        <f t="shared" ref="I105:V105" si="6">SUM(I84:I104)</f>
        <v>0</v>
      </c>
      <c r="J105" s="59">
        <f t="shared" si="6"/>
        <v>0</v>
      </c>
      <c r="K105" s="59">
        <f t="shared" si="6"/>
        <v>0</v>
      </c>
      <c r="L105" s="59">
        <f t="shared" si="6"/>
        <v>16</v>
      </c>
      <c r="M105" s="59">
        <f t="shared" si="6"/>
        <v>299</v>
      </c>
      <c r="N105" s="59">
        <f t="shared" si="6"/>
        <v>375</v>
      </c>
      <c r="O105" s="59">
        <f t="shared" si="6"/>
        <v>405</v>
      </c>
      <c r="P105" s="59">
        <f t="shared" si="6"/>
        <v>118</v>
      </c>
      <c r="Q105" s="59">
        <f t="shared" si="6"/>
        <v>148</v>
      </c>
      <c r="R105" s="59">
        <f t="shared" si="6"/>
        <v>131</v>
      </c>
      <c r="S105" s="59">
        <f t="shared" si="6"/>
        <v>114</v>
      </c>
      <c r="T105" s="59">
        <f t="shared" si="6"/>
        <v>56</v>
      </c>
      <c r="U105" s="59">
        <f t="shared" si="6"/>
        <v>41</v>
      </c>
      <c r="V105" s="60">
        <f t="shared" si="6"/>
        <v>1703</v>
      </c>
    </row>
    <row r="106" spans="1:22" ht="12.75" thickTop="1" thickBot="1"/>
    <row r="107" spans="1:22" ht="12" thickTop="1">
      <c r="A107" s="24" t="s">
        <v>2</v>
      </c>
      <c r="B107" s="25">
        <v>2245</v>
      </c>
      <c r="C107" s="25" t="s">
        <v>119</v>
      </c>
      <c r="D107" s="25" t="s">
        <v>7</v>
      </c>
      <c r="E107" s="25">
        <v>1279</v>
      </c>
      <c r="F107" s="25" t="s">
        <v>614</v>
      </c>
      <c r="G107" s="33">
        <v>5</v>
      </c>
      <c r="H107" s="34">
        <v>5</v>
      </c>
      <c r="I107" s="26">
        <v>0</v>
      </c>
      <c r="J107" s="26">
        <v>0</v>
      </c>
      <c r="K107" s="26">
        <v>0</v>
      </c>
      <c r="L107" s="26">
        <v>0</v>
      </c>
      <c r="M107" s="26">
        <v>0</v>
      </c>
      <c r="N107" s="26">
        <v>1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>
        <v>0</v>
      </c>
      <c r="U107" s="26">
        <v>0</v>
      </c>
      <c r="V107" s="63">
        <v>1</v>
      </c>
    </row>
    <row r="108" spans="1:22">
      <c r="A108" s="27" t="s">
        <v>2</v>
      </c>
      <c r="B108" s="28">
        <v>2245</v>
      </c>
      <c r="C108" s="28" t="s">
        <v>119</v>
      </c>
      <c r="D108" s="28" t="s">
        <v>7</v>
      </c>
      <c r="E108" s="28">
        <v>3206</v>
      </c>
      <c r="F108" s="28" t="s">
        <v>616</v>
      </c>
      <c r="G108" s="35">
        <v>12</v>
      </c>
      <c r="H108" s="36">
        <v>12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29">
        <v>0</v>
      </c>
      <c r="O108" s="29">
        <v>0</v>
      </c>
      <c r="P108" s="29">
        <v>0</v>
      </c>
      <c r="Q108" s="29">
        <v>0</v>
      </c>
      <c r="R108" s="29">
        <v>0</v>
      </c>
      <c r="S108" s="29">
        <v>0</v>
      </c>
      <c r="T108" s="29">
        <v>0</v>
      </c>
      <c r="U108" s="29">
        <v>2</v>
      </c>
      <c r="V108" s="65">
        <v>2</v>
      </c>
    </row>
    <row r="109" spans="1:22">
      <c r="A109" s="27" t="s">
        <v>2</v>
      </c>
      <c r="B109" s="28">
        <v>2245</v>
      </c>
      <c r="C109" s="28" t="s">
        <v>119</v>
      </c>
      <c r="D109" s="28" t="s">
        <v>7</v>
      </c>
      <c r="E109" s="28">
        <v>9943</v>
      </c>
      <c r="F109" s="28" t="s">
        <v>619</v>
      </c>
      <c r="G109" s="35">
        <v>4</v>
      </c>
      <c r="H109" s="36">
        <v>6</v>
      </c>
      <c r="I109" s="29">
        <v>0</v>
      </c>
      <c r="J109" s="29">
        <v>0</v>
      </c>
      <c r="K109" s="29">
        <v>0</v>
      </c>
      <c r="L109" s="29">
        <v>0</v>
      </c>
      <c r="M109" s="29">
        <v>37</v>
      </c>
      <c r="N109" s="29">
        <v>30</v>
      </c>
      <c r="O109" s="29">
        <v>25</v>
      </c>
      <c r="P109" s="29">
        <v>0</v>
      </c>
      <c r="Q109" s="29">
        <v>0</v>
      </c>
      <c r="R109" s="29">
        <v>0</v>
      </c>
      <c r="S109" s="29">
        <v>0</v>
      </c>
      <c r="T109" s="29">
        <v>0</v>
      </c>
      <c r="U109" s="29">
        <v>0</v>
      </c>
      <c r="V109" s="65">
        <v>92</v>
      </c>
    </row>
    <row r="110" spans="1:22">
      <c r="A110" s="27" t="s">
        <v>2</v>
      </c>
      <c r="B110" s="28">
        <v>2245</v>
      </c>
      <c r="C110" s="28" t="s">
        <v>119</v>
      </c>
      <c r="D110" s="28" t="s">
        <v>7</v>
      </c>
      <c r="E110" s="28">
        <v>3224</v>
      </c>
      <c r="F110" s="28" t="s">
        <v>127</v>
      </c>
      <c r="G110" s="35">
        <v>4</v>
      </c>
      <c r="H110" s="36">
        <v>6</v>
      </c>
      <c r="I110" s="29">
        <v>0</v>
      </c>
      <c r="J110" s="29">
        <v>0</v>
      </c>
      <c r="K110" s="29">
        <v>0</v>
      </c>
      <c r="L110" s="29">
        <v>0</v>
      </c>
      <c r="M110" s="29">
        <v>53</v>
      </c>
      <c r="N110" s="29">
        <v>35</v>
      </c>
      <c r="O110" s="29">
        <v>51</v>
      </c>
      <c r="P110" s="29">
        <v>0</v>
      </c>
      <c r="Q110" s="29">
        <v>0</v>
      </c>
      <c r="R110" s="29">
        <v>0</v>
      </c>
      <c r="S110" s="29">
        <v>0</v>
      </c>
      <c r="T110" s="29">
        <v>0</v>
      </c>
      <c r="U110" s="29">
        <v>0</v>
      </c>
      <c r="V110" s="65">
        <v>139</v>
      </c>
    </row>
    <row r="111" spans="1:22">
      <c r="A111" s="27" t="s">
        <v>2</v>
      </c>
      <c r="B111" s="28">
        <v>2245</v>
      </c>
      <c r="C111" s="28" t="s">
        <v>119</v>
      </c>
      <c r="D111" s="28" t="s">
        <v>7</v>
      </c>
      <c r="E111" s="28">
        <v>3201</v>
      </c>
      <c r="F111" s="28" t="s">
        <v>122</v>
      </c>
      <c r="G111" s="35">
        <v>4</v>
      </c>
      <c r="H111" s="36">
        <v>6</v>
      </c>
      <c r="I111" s="29">
        <v>0</v>
      </c>
      <c r="J111" s="29">
        <v>0</v>
      </c>
      <c r="K111" s="29">
        <v>0</v>
      </c>
      <c r="L111" s="29">
        <v>0</v>
      </c>
      <c r="M111" s="29">
        <v>25</v>
      </c>
      <c r="N111" s="29">
        <v>33</v>
      </c>
      <c r="O111" s="29">
        <v>14</v>
      </c>
      <c r="P111" s="29">
        <v>0</v>
      </c>
      <c r="Q111" s="29">
        <v>0</v>
      </c>
      <c r="R111" s="29">
        <v>0</v>
      </c>
      <c r="S111" s="29">
        <v>0</v>
      </c>
      <c r="T111" s="29">
        <v>0</v>
      </c>
      <c r="U111" s="29">
        <v>0</v>
      </c>
      <c r="V111" s="65">
        <v>72</v>
      </c>
    </row>
    <row r="112" spans="1:22">
      <c r="A112" s="27" t="s">
        <v>2</v>
      </c>
      <c r="B112" s="28">
        <v>2245</v>
      </c>
      <c r="C112" s="28" t="s">
        <v>119</v>
      </c>
      <c r="D112" s="28" t="s">
        <v>7</v>
      </c>
      <c r="E112" s="28">
        <v>2150</v>
      </c>
      <c r="F112" s="28" t="s">
        <v>121</v>
      </c>
      <c r="G112" s="35">
        <v>4</v>
      </c>
      <c r="H112" s="36">
        <v>6</v>
      </c>
      <c r="I112" s="29">
        <v>0</v>
      </c>
      <c r="J112" s="29">
        <v>0</v>
      </c>
      <c r="K112" s="29">
        <v>0</v>
      </c>
      <c r="L112" s="29">
        <v>0</v>
      </c>
      <c r="M112" s="29">
        <v>28</v>
      </c>
      <c r="N112" s="29">
        <v>25</v>
      </c>
      <c r="O112" s="29">
        <v>21</v>
      </c>
      <c r="P112" s="29">
        <v>0</v>
      </c>
      <c r="Q112" s="29">
        <v>0</v>
      </c>
      <c r="R112" s="29">
        <v>0</v>
      </c>
      <c r="S112" s="29">
        <v>0</v>
      </c>
      <c r="T112" s="29">
        <v>0</v>
      </c>
      <c r="U112" s="29">
        <v>0</v>
      </c>
      <c r="V112" s="65">
        <v>74</v>
      </c>
    </row>
    <row r="113" spans="1:22">
      <c r="A113" s="27" t="s">
        <v>2</v>
      </c>
      <c r="B113" s="28">
        <v>2245</v>
      </c>
      <c r="C113" s="28" t="s">
        <v>119</v>
      </c>
      <c r="D113" s="28" t="s">
        <v>7</v>
      </c>
      <c r="E113" s="28">
        <v>3234</v>
      </c>
      <c r="F113" s="28" t="s">
        <v>130</v>
      </c>
      <c r="G113" s="35">
        <v>4</v>
      </c>
      <c r="H113" s="36">
        <v>6</v>
      </c>
      <c r="I113" s="29">
        <v>0</v>
      </c>
      <c r="J113" s="29">
        <v>0</v>
      </c>
      <c r="K113" s="29">
        <v>0</v>
      </c>
      <c r="L113" s="29">
        <v>0</v>
      </c>
      <c r="M113" s="29">
        <v>47</v>
      </c>
      <c r="N113" s="29">
        <v>31</v>
      </c>
      <c r="O113" s="29">
        <v>35</v>
      </c>
      <c r="P113" s="29">
        <v>0</v>
      </c>
      <c r="Q113" s="29">
        <v>0</v>
      </c>
      <c r="R113" s="29">
        <v>0</v>
      </c>
      <c r="S113" s="29">
        <v>0</v>
      </c>
      <c r="T113" s="29">
        <v>0</v>
      </c>
      <c r="U113" s="29">
        <v>0</v>
      </c>
      <c r="V113" s="65">
        <v>113</v>
      </c>
    </row>
    <row r="114" spans="1:22">
      <c r="A114" s="27" t="s">
        <v>2</v>
      </c>
      <c r="B114" s="28">
        <v>2245</v>
      </c>
      <c r="C114" s="28" t="s">
        <v>119</v>
      </c>
      <c r="D114" s="28" t="s">
        <v>7</v>
      </c>
      <c r="E114" s="28">
        <v>3211</v>
      </c>
      <c r="F114" s="28" t="s">
        <v>124</v>
      </c>
      <c r="G114" s="35">
        <v>4</v>
      </c>
      <c r="H114" s="36">
        <v>6</v>
      </c>
      <c r="I114" s="29">
        <v>0</v>
      </c>
      <c r="J114" s="29">
        <v>0</v>
      </c>
      <c r="K114" s="29">
        <v>0</v>
      </c>
      <c r="L114" s="29">
        <v>0</v>
      </c>
      <c r="M114" s="29">
        <v>18</v>
      </c>
      <c r="N114" s="29">
        <v>15</v>
      </c>
      <c r="O114" s="29">
        <v>21</v>
      </c>
      <c r="P114" s="29">
        <v>0</v>
      </c>
      <c r="Q114" s="29">
        <v>0</v>
      </c>
      <c r="R114" s="29">
        <v>0</v>
      </c>
      <c r="S114" s="29">
        <v>0</v>
      </c>
      <c r="T114" s="29">
        <v>0</v>
      </c>
      <c r="U114" s="29">
        <v>0</v>
      </c>
      <c r="V114" s="65">
        <v>54</v>
      </c>
    </row>
    <row r="115" spans="1:22">
      <c r="A115" s="27" t="s">
        <v>2</v>
      </c>
      <c r="B115" s="28">
        <v>2245</v>
      </c>
      <c r="C115" s="28" t="s">
        <v>119</v>
      </c>
      <c r="D115" s="28" t="s">
        <v>7</v>
      </c>
      <c r="E115" s="28">
        <v>1766</v>
      </c>
      <c r="F115" s="28" t="s">
        <v>120</v>
      </c>
      <c r="G115" s="35">
        <v>4</v>
      </c>
      <c r="H115" s="36">
        <v>8</v>
      </c>
      <c r="I115" s="29">
        <v>0</v>
      </c>
      <c r="J115" s="29">
        <v>0</v>
      </c>
      <c r="K115" s="29">
        <v>0</v>
      </c>
      <c r="L115" s="29">
        <v>0</v>
      </c>
      <c r="M115" s="29">
        <v>54</v>
      </c>
      <c r="N115" s="29">
        <v>44</v>
      </c>
      <c r="O115" s="29">
        <v>47</v>
      </c>
      <c r="P115" s="29">
        <v>63</v>
      </c>
      <c r="Q115" s="29">
        <v>71</v>
      </c>
      <c r="R115" s="29">
        <v>0</v>
      </c>
      <c r="S115" s="29">
        <v>0</v>
      </c>
      <c r="T115" s="29">
        <v>0</v>
      </c>
      <c r="U115" s="29">
        <v>0</v>
      </c>
      <c r="V115" s="65">
        <v>279</v>
      </c>
    </row>
    <row r="116" spans="1:22">
      <c r="A116" s="27" t="s">
        <v>2</v>
      </c>
      <c r="B116" s="28">
        <v>2245</v>
      </c>
      <c r="C116" s="28" t="s">
        <v>119</v>
      </c>
      <c r="D116" s="28" t="s">
        <v>7</v>
      </c>
      <c r="E116" s="28">
        <v>3204</v>
      </c>
      <c r="F116" s="28" t="s">
        <v>123</v>
      </c>
      <c r="G116" s="35">
        <v>7</v>
      </c>
      <c r="H116" s="36">
        <v>7</v>
      </c>
      <c r="I116" s="29">
        <v>0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v>0</v>
      </c>
      <c r="P116" s="29">
        <v>9</v>
      </c>
      <c r="Q116" s="29">
        <v>0</v>
      </c>
      <c r="R116" s="29">
        <v>0</v>
      </c>
      <c r="S116" s="29">
        <v>0</v>
      </c>
      <c r="T116" s="29">
        <v>0</v>
      </c>
      <c r="U116" s="29">
        <v>0</v>
      </c>
      <c r="V116" s="65">
        <v>9</v>
      </c>
    </row>
    <row r="117" spans="1:22">
      <c r="A117" s="27" t="s">
        <v>2</v>
      </c>
      <c r="B117" s="28">
        <v>2245</v>
      </c>
      <c r="C117" s="28" t="s">
        <v>119</v>
      </c>
      <c r="D117" s="28" t="s">
        <v>7</v>
      </c>
      <c r="E117" s="28">
        <v>3232</v>
      </c>
      <c r="F117" s="28" t="s">
        <v>129</v>
      </c>
      <c r="G117" s="35">
        <v>4</v>
      </c>
      <c r="H117" s="36">
        <v>6</v>
      </c>
      <c r="I117" s="29">
        <v>0</v>
      </c>
      <c r="J117" s="29">
        <v>0</v>
      </c>
      <c r="K117" s="29">
        <v>0</v>
      </c>
      <c r="L117" s="29">
        <v>0</v>
      </c>
      <c r="M117" s="29">
        <v>30</v>
      </c>
      <c r="N117" s="29">
        <v>22</v>
      </c>
      <c r="O117" s="29">
        <v>24</v>
      </c>
      <c r="P117" s="29">
        <v>0</v>
      </c>
      <c r="Q117" s="29">
        <v>0</v>
      </c>
      <c r="R117" s="29">
        <v>0</v>
      </c>
      <c r="S117" s="29">
        <v>0</v>
      </c>
      <c r="T117" s="29">
        <v>0</v>
      </c>
      <c r="U117" s="29">
        <v>0</v>
      </c>
      <c r="V117" s="65">
        <v>76</v>
      </c>
    </row>
    <row r="118" spans="1:22">
      <c r="A118" s="27" t="s">
        <v>2</v>
      </c>
      <c r="B118" s="28">
        <v>2245</v>
      </c>
      <c r="C118" s="28" t="s">
        <v>119</v>
      </c>
      <c r="D118" s="28" t="s">
        <v>7</v>
      </c>
      <c r="E118" s="28">
        <v>3213</v>
      </c>
      <c r="F118" s="28" t="s">
        <v>126</v>
      </c>
      <c r="G118" s="35">
        <v>7</v>
      </c>
      <c r="H118" s="36">
        <v>9</v>
      </c>
      <c r="I118" s="29">
        <v>0</v>
      </c>
      <c r="J118" s="29">
        <v>0</v>
      </c>
      <c r="K118" s="29">
        <v>0</v>
      </c>
      <c r="L118" s="29">
        <v>0</v>
      </c>
      <c r="M118" s="29">
        <v>0</v>
      </c>
      <c r="N118" s="29">
        <v>0</v>
      </c>
      <c r="O118" s="29">
        <v>0</v>
      </c>
      <c r="P118" s="29">
        <v>6</v>
      </c>
      <c r="Q118" s="29">
        <v>0</v>
      </c>
      <c r="R118" s="29">
        <v>22</v>
      </c>
      <c r="S118" s="29">
        <v>0</v>
      </c>
      <c r="T118" s="29">
        <v>0</v>
      </c>
      <c r="U118" s="29">
        <v>0</v>
      </c>
      <c r="V118" s="65">
        <v>28</v>
      </c>
    </row>
    <row r="119" spans="1:22">
      <c r="A119" s="27" t="s">
        <v>2</v>
      </c>
      <c r="B119" s="28">
        <v>2245</v>
      </c>
      <c r="C119" s="28" t="s">
        <v>119</v>
      </c>
      <c r="D119" s="28" t="s">
        <v>7</v>
      </c>
      <c r="E119" s="28">
        <v>3231</v>
      </c>
      <c r="F119" s="28" t="s">
        <v>128</v>
      </c>
      <c r="G119" s="35">
        <v>9</v>
      </c>
      <c r="H119" s="36">
        <v>12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0</v>
      </c>
      <c r="P119" s="29">
        <v>0</v>
      </c>
      <c r="Q119" s="29">
        <v>0</v>
      </c>
      <c r="R119" s="29">
        <v>16</v>
      </c>
      <c r="S119" s="29">
        <v>21</v>
      </c>
      <c r="T119" s="29">
        <v>9</v>
      </c>
      <c r="U119" s="29">
        <v>13</v>
      </c>
      <c r="V119" s="65">
        <v>59</v>
      </c>
    </row>
    <row r="120" spans="1:22">
      <c r="A120" s="27" t="s">
        <v>2</v>
      </c>
      <c r="B120" s="28">
        <v>2245</v>
      </c>
      <c r="C120" s="28" t="s">
        <v>119</v>
      </c>
      <c r="D120" s="28" t="s">
        <v>7</v>
      </c>
      <c r="E120" s="28">
        <v>3235</v>
      </c>
      <c r="F120" s="28" t="s">
        <v>618</v>
      </c>
      <c r="G120" s="35">
        <v>10</v>
      </c>
      <c r="H120" s="36">
        <v>10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13</v>
      </c>
      <c r="T120" s="29">
        <v>0</v>
      </c>
      <c r="U120" s="29">
        <v>0</v>
      </c>
      <c r="V120" s="65">
        <v>13</v>
      </c>
    </row>
    <row r="121" spans="1:22">
      <c r="A121" s="27" t="s">
        <v>2</v>
      </c>
      <c r="B121" s="28">
        <v>2245</v>
      </c>
      <c r="C121" s="28" t="s">
        <v>119</v>
      </c>
      <c r="D121" s="28" t="s">
        <v>7</v>
      </c>
      <c r="E121" s="28">
        <v>3212</v>
      </c>
      <c r="F121" s="28" t="s">
        <v>125</v>
      </c>
      <c r="G121" s="35">
        <v>10</v>
      </c>
      <c r="H121" s="36">
        <v>12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  <c r="R121" s="29">
        <v>0</v>
      </c>
      <c r="S121" s="29">
        <v>23</v>
      </c>
      <c r="T121" s="29">
        <v>5</v>
      </c>
      <c r="U121" s="29">
        <v>9</v>
      </c>
      <c r="V121" s="65">
        <v>37</v>
      </c>
    </row>
    <row r="122" spans="1:22">
      <c r="A122" s="27" t="s">
        <v>2</v>
      </c>
      <c r="B122" s="28">
        <v>2245</v>
      </c>
      <c r="C122" s="28" t="s">
        <v>119</v>
      </c>
      <c r="D122" s="28" t="s">
        <v>7</v>
      </c>
      <c r="E122" s="28">
        <v>3222</v>
      </c>
      <c r="F122" s="28" t="s">
        <v>617</v>
      </c>
      <c r="G122" s="35">
        <v>11</v>
      </c>
      <c r="H122" s="36">
        <v>12</v>
      </c>
      <c r="I122" s="29">
        <v>0</v>
      </c>
      <c r="J122" s="29">
        <v>0</v>
      </c>
      <c r="K122" s="29">
        <v>0</v>
      </c>
      <c r="L122" s="29">
        <v>0</v>
      </c>
      <c r="M122" s="29">
        <v>0</v>
      </c>
      <c r="N122" s="29">
        <v>0</v>
      </c>
      <c r="O122" s="29">
        <v>0</v>
      </c>
      <c r="P122" s="29">
        <v>0</v>
      </c>
      <c r="Q122" s="29">
        <v>0</v>
      </c>
      <c r="R122" s="29">
        <v>0</v>
      </c>
      <c r="S122" s="29">
        <v>0</v>
      </c>
      <c r="T122" s="29">
        <v>3</v>
      </c>
      <c r="U122" s="29">
        <v>5</v>
      </c>
      <c r="V122" s="65">
        <v>8</v>
      </c>
    </row>
    <row r="123" spans="1:22" ht="12" thickBot="1">
      <c r="A123" s="30" t="s">
        <v>2</v>
      </c>
      <c r="B123" s="31">
        <v>2245</v>
      </c>
      <c r="C123" s="31" t="s">
        <v>119</v>
      </c>
      <c r="D123" s="31" t="s">
        <v>7</v>
      </c>
      <c r="E123" s="31">
        <v>2065</v>
      </c>
      <c r="F123" s="31" t="s">
        <v>615</v>
      </c>
      <c r="G123" s="37">
        <v>4</v>
      </c>
      <c r="H123" s="38">
        <v>9</v>
      </c>
      <c r="I123" s="32">
        <v>0</v>
      </c>
      <c r="J123" s="32">
        <v>0</v>
      </c>
      <c r="K123" s="32">
        <v>0</v>
      </c>
      <c r="L123" s="32">
        <v>0</v>
      </c>
      <c r="M123" s="32">
        <v>48</v>
      </c>
      <c r="N123" s="32">
        <v>44</v>
      </c>
      <c r="O123" s="32">
        <v>56</v>
      </c>
      <c r="P123" s="32">
        <v>5</v>
      </c>
      <c r="Q123" s="32">
        <v>8</v>
      </c>
      <c r="R123" s="32">
        <v>12</v>
      </c>
      <c r="S123" s="32">
        <v>0</v>
      </c>
      <c r="T123" s="32">
        <v>0</v>
      </c>
      <c r="U123" s="32">
        <v>0</v>
      </c>
      <c r="V123" s="64">
        <v>173</v>
      </c>
    </row>
    <row r="124" spans="1:22" s="2" customFormat="1" ht="12.75" thickTop="1" thickBot="1">
      <c r="A124" s="57"/>
      <c r="B124" s="58"/>
      <c r="C124" s="58"/>
      <c r="D124" s="58"/>
      <c r="E124" s="58"/>
      <c r="F124" s="61" t="s">
        <v>119</v>
      </c>
      <c r="G124" s="59"/>
      <c r="H124" s="62"/>
      <c r="I124" s="59">
        <f t="shared" ref="I124:V124" si="7">SUM(I107:I123)</f>
        <v>0</v>
      </c>
      <c r="J124" s="59">
        <f t="shared" si="7"/>
        <v>0</v>
      </c>
      <c r="K124" s="59">
        <f t="shared" si="7"/>
        <v>0</v>
      </c>
      <c r="L124" s="59">
        <f t="shared" si="7"/>
        <v>0</v>
      </c>
      <c r="M124" s="59">
        <f t="shared" si="7"/>
        <v>340</v>
      </c>
      <c r="N124" s="59">
        <f t="shared" si="7"/>
        <v>280</v>
      </c>
      <c r="O124" s="59">
        <f t="shared" si="7"/>
        <v>294</v>
      </c>
      <c r="P124" s="59">
        <f t="shared" si="7"/>
        <v>83</v>
      </c>
      <c r="Q124" s="59">
        <f t="shared" si="7"/>
        <v>79</v>
      </c>
      <c r="R124" s="59">
        <f t="shared" si="7"/>
        <v>50</v>
      </c>
      <c r="S124" s="59">
        <f t="shared" si="7"/>
        <v>57</v>
      </c>
      <c r="T124" s="59">
        <f t="shared" si="7"/>
        <v>17</v>
      </c>
      <c r="U124" s="59">
        <f t="shared" si="7"/>
        <v>29</v>
      </c>
      <c r="V124" s="60">
        <f t="shared" si="7"/>
        <v>1229</v>
      </c>
    </row>
    <row r="125" spans="1:22" s="6" customFormat="1" ht="12" thickTop="1">
      <c r="A125" s="18"/>
      <c r="B125" s="18"/>
      <c r="C125" s="18"/>
      <c r="D125" s="18"/>
      <c r="E125" s="18"/>
      <c r="F125" s="13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</row>
    <row r="126" spans="1:22" s="6" customFormat="1">
      <c r="F126" s="75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</row>
    <row r="127" spans="1:22" s="6" customFormat="1">
      <c r="F127" s="75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</row>
    <row r="128" spans="1:22" ht="12" thickBot="1">
      <c r="A128" s="123" t="s">
        <v>3</v>
      </c>
      <c r="B128" s="124" t="s">
        <v>1218</v>
      </c>
      <c r="C128" s="125" t="s">
        <v>1219</v>
      </c>
      <c r="D128" s="125" t="s">
        <v>1220</v>
      </c>
      <c r="E128" s="124" t="s">
        <v>1221</v>
      </c>
      <c r="F128" s="126" t="s">
        <v>1222</v>
      </c>
      <c r="G128" s="127" t="s">
        <v>1223</v>
      </c>
      <c r="H128" s="127" t="s">
        <v>1224</v>
      </c>
      <c r="I128" s="128" t="s">
        <v>4</v>
      </c>
      <c r="J128" s="124" t="str">
        <f>TEXT(0,1)</f>
        <v>1</v>
      </c>
      <c r="K128" s="124" t="str">
        <f>TEXT(0,2)</f>
        <v>2</v>
      </c>
      <c r="L128" s="124" t="str">
        <f>TEXT(0,3)</f>
        <v>3</v>
      </c>
      <c r="M128" s="124" t="str">
        <f>TEXT(0,4)</f>
        <v>4</v>
      </c>
      <c r="N128" s="124" t="str">
        <f>TEXT(0,5)</f>
        <v>5</v>
      </c>
      <c r="O128" s="124" t="str">
        <f>TEXT(0,6)</f>
        <v>6</v>
      </c>
      <c r="P128" s="124" t="str">
        <f>TEXT(0,7)</f>
        <v>7</v>
      </c>
      <c r="Q128" s="124" t="str">
        <f>TEXT(0,8)</f>
        <v>8</v>
      </c>
      <c r="R128" s="124" t="str">
        <f>TEXT(0,9)</f>
        <v>9</v>
      </c>
      <c r="S128" s="124" t="str">
        <f>TEXT(0,10)</f>
        <v>10</v>
      </c>
      <c r="T128" s="124" t="str">
        <f>TEXT(0,11)</f>
        <v>11</v>
      </c>
      <c r="U128" s="129" t="str">
        <f>TEXT(0,12)</f>
        <v>12</v>
      </c>
      <c r="V128" s="130" t="s">
        <v>5</v>
      </c>
    </row>
    <row r="129" spans="1:22" ht="12" thickTop="1">
      <c r="A129" s="24" t="s">
        <v>2</v>
      </c>
      <c r="B129" s="25">
        <v>1155</v>
      </c>
      <c r="C129" s="25" t="s">
        <v>513</v>
      </c>
      <c r="D129" s="25" t="s">
        <v>7</v>
      </c>
      <c r="E129" s="25">
        <v>3802</v>
      </c>
      <c r="F129" s="25" t="s">
        <v>514</v>
      </c>
      <c r="G129" s="33">
        <v>4</v>
      </c>
      <c r="H129" s="34">
        <v>6</v>
      </c>
      <c r="I129" s="26">
        <v>0</v>
      </c>
      <c r="J129" s="26">
        <v>0</v>
      </c>
      <c r="K129" s="26">
        <v>0</v>
      </c>
      <c r="L129" s="26">
        <v>0</v>
      </c>
      <c r="M129" s="26">
        <v>5</v>
      </c>
      <c r="N129" s="26">
        <v>5</v>
      </c>
      <c r="O129" s="26">
        <v>5</v>
      </c>
      <c r="P129" s="26">
        <v>0</v>
      </c>
      <c r="Q129" s="26">
        <v>0</v>
      </c>
      <c r="R129" s="26">
        <v>0</v>
      </c>
      <c r="S129" s="26">
        <v>0</v>
      </c>
      <c r="T129" s="26">
        <v>0</v>
      </c>
      <c r="U129" s="26">
        <v>0</v>
      </c>
      <c r="V129" s="63">
        <v>15</v>
      </c>
    </row>
    <row r="130" spans="1:22">
      <c r="A130" s="27" t="s">
        <v>2</v>
      </c>
      <c r="B130" s="28">
        <v>1155</v>
      </c>
      <c r="C130" s="28" t="s">
        <v>513</v>
      </c>
      <c r="D130" s="28" t="s">
        <v>7</v>
      </c>
      <c r="E130" s="28">
        <v>3815</v>
      </c>
      <c r="F130" s="28" t="s">
        <v>516</v>
      </c>
      <c r="G130" s="35">
        <v>9</v>
      </c>
      <c r="H130" s="36">
        <v>12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  <c r="P130" s="29">
        <v>0</v>
      </c>
      <c r="Q130" s="29">
        <v>0</v>
      </c>
      <c r="R130" s="29">
        <v>5</v>
      </c>
      <c r="S130" s="29">
        <v>15</v>
      </c>
      <c r="T130" s="29">
        <v>12</v>
      </c>
      <c r="U130" s="29">
        <v>3</v>
      </c>
      <c r="V130" s="65">
        <v>35</v>
      </c>
    </row>
    <row r="131" spans="1:22" ht="12" thickBot="1">
      <c r="A131" s="39" t="s">
        <v>2</v>
      </c>
      <c r="B131" s="40">
        <v>1155</v>
      </c>
      <c r="C131" s="40" t="s">
        <v>513</v>
      </c>
      <c r="D131" s="40" t="s">
        <v>7</v>
      </c>
      <c r="E131" s="40">
        <v>3806</v>
      </c>
      <c r="F131" s="40" t="s">
        <v>515</v>
      </c>
      <c r="G131" s="41">
        <v>7</v>
      </c>
      <c r="H131" s="42">
        <v>11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3">
        <v>51</v>
      </c>
      <c r="Q131" s="43">
        <v>38</v>
      </c>
      <c r="R131" s="43">
        <v>0</v>
      </c>
      <c r="S131" s="43">
        <v>14</v>
      </c>
      <c r="T131" s="43">
        <v>11</v>
      </c>
      <c r="U131" s="43">
        <v>0</v>
      </c>
      <c r="V131" s="66">
        <v>114</v>
      </c>
    </row>
    <row r="132" spans="1:22" ht="12.75" thickTop="1" thickBot="1">
      <c r="A132" s="57"/>
      <c r="B132" s="58"/>
      <c r="C132" s="58"/>
      <c r="D132" s="58"/>
      <c r="E132" s="58"/>
      <c r="F132" s="61" t="s">
        <v>513</v>
      </c>
      <c r="G132" s="59"/>
      <c r="H132" s="59"/>
      <c r="I132" s="67">
        <f t="shared" ref="I132:V132" si="8">SUM(I129:I131)</f>
        <v>0</v>
      </c>
      <c r="J132" s="59">
        <f t="shared" si="8"/>
        <v>0</v>
      </c>
      <c r="K132" s="59">
        <f t="shared" si="8"/>
        <v>0</v>
      </c>
      <c r="L132" s="59">
        <f t="shared" si="8"/>
        <v>0</v>
      </c>
      <c r="M132" s="59">
        <f t="shared" si="8"/>
        <v>5</v>
      </c>
      <c r="N132" s="59">
        <f t="shared" si="8"/>
        <v>5</v>
      </c>
      <c r="O132" s="59">
        <f t="shared" si="8"/>
        <v>5</v>
      </c>
      <c r="P132" s="59">
        <f t="shared" si="8"/>
        <v>51</v>
      </c>
      <c r="Q132" s="59">
        <f t="shared" si="8"/>
        <v>38</v>
      </c>
      <c r="R132" s="59">
        <f t="shared" si="8"/>
        <v>5</v>
      </c>
      <c r="S132" s="59">
        <f t="shared" si="8"/>
        <v>29</v>
      </c>
      <c r="T132" s="59">
        <f t="shared" si="8"/>
        <v>23</v>
      </c>
      <c r="U132" s="59">
        <f t="shared" si="8"/>
        <v>3</v>
      </c>
      <c r="V132" s="60">
        <f t="shared" si="8"/>
        <v>164</v>
      </c>
    </row>
    <row r="133" spans="1:22" ht="12.75" thickTop="1" thickBot="1"/>
    <row r="134" spans="1:22" ht="12.75" thickTop="1" thickBot="1">
      <c r="A134" s="57" t="s">
        <v>2</v>
      </c>
      <c r="B134" s="58">
        <v>152</v>
      </c>
      <c r="C134" s="58" t="s">
        <v>444</v>
      </c>
      <c r="D134" s="58" t="s">
        <v>7</v>
      </c>
      <c r="E134" s="58">
        <v>1128</v>
      </c>
      <c r="F134" s="61" t="s">
        <v>445</v>
      </c>
      <c r="G134" s="59">
        <v>4</v>
      </c>
      <c r="H134" s="59">
        <v>9</v>
      </c>
      <c r="I134" s="59">
        <v>0</v>
      </c>
      <c r="J134" s="59">
        <v>0</v>
      </c>
      <c r="K134" s="59">
        <v>0</v>
      </c>
      <c r="L134" s="59">
        <v>0</v>
      </c>
      <c r="M134" s="59">
        <v>64</v>
      </c>
      <c r="N134" s="59">
        <v>91</v>
      </c>
      <c r="O134" s="59">
        <v>93</v>
      </c>
      <c r="P134" s="59">
        <v>24</v>
      </c>
      <c r="Q134" s="59">
        <v>20</v>
      </c>
      <c r="R134" s="59">
        <v>19</v>
      </c>
      <c r="S134" s="59">
        <v>0</v>
      </c>
      <c r="T134" s="59">
        <v>0</v>
      </c>
      <c r="U134" s="59">
        <v>0</v>
      </c>
      <c r="V134" s="60">
        <v>311</v>
      </c>
    </row>
    <row r="135" spans="1:22" ht="12.75" thickTop="1" thickBot="1"/>
    <row r="136" spans="1:22" ht="12" thickTop="1">
      <c r="A136" s="24" t="s">
        <v>2</v>
      </c>
      <c r="B136" s="25">
        <v>4010</v>
      </c>
      <c r="C136" s="25" t="s">
        <v>208</v>
      </c>
      <c r="D136" s="25" t="s">
        <v>7</v>
      </c>
      <c r="E136" s="25">
        <v>2155</v>
      </c>
      <c r="F136" s="25" t="s">
        <v>1057</v>
      </c>
      <c r="G136" s="33">
        <v>4</v>
      </c>
      <c r="H136" s="34">
        <v>8</v>
      </c>
      <c r="I136" s="33">
        <v>0</v>
      </c>
      <c r="J136" s="26">
        <v>0</v>
      </c>
      <c r="K136" s="26">
        <v>0</v>
      </c>
      <c r="L136" s="26">
        <v>0</v>
      </c>
      <c r="M136" s="26">
        <v>54</v>
      </c>
      <c r="N136" s="26">
        <v>50</v>
      </c>
      <c r="O136" s="26">
        <v>47</v>
      </c>
      <c r="P136" s="26">
        <v>32</v>
      </c>
      <c r="Q136" s="26">
        <v>2</v>
      </c>
      <c r="R136" s="26">
        <v>0</v>
      </c>
      <c r="S136" s="26">
        <v>0</v>
      </c>
      <c r="T136" s="26">
        <v>0</v>
      </c>
      <c r="U136" s="26">
        <v>0</v>
      </c>
      <c r="V136" s="63">
        <v>185</v>
      </c>
    </row>
    <row r="137" spans="1:22">
      <c r="A137" s="27" t="s">
        <v>2</v>
      </c>
      <c r="B137" s="28">
        <v>4010</v>
      </c>
      <c r="C137" s="28" t="s">
        <v>208</v>
      </c>
      <c r="D137" s="28" t="s">
        <v>7</v>
      </c>
      <c r="E137" s="28">
        <v>333</v>
      </c>
      <c r="F137" s="28" t="s">
        <v>1034</v>
      </c>
      <c r="G137" s="35">
        <v>4</v>
      </c>
      <c r="H137" s="36">
        <v>7</v>
      </c>
      <c r="I137" s="35">
        <v>0</v>
      </c>
      <c r="J137" s="29">
        <v>0</v>
      </c>
      <c r="K137" s="29">
        <v>0</v>
      </c>
      <c r="L137" s="29">
        <v>0</v>
      </c>
      <c r="M137" s="29">
        <v>55</v>
      </c>
      <c r="N137" s="29">
        <v>58</v>
      </c>
      <c r="O137" s="29">
        <v>55</v>
      </c>
      <c r="P137" s="29">
        <v>152</v>
      </c>
      <c r="Q137" s="29">
        <v>0</v>
      </c>
      <c r="R137" s="29">
        <v>0</v>
      </c>
      <c r="S137" s="29">
        <v>0</v>
      </c>
      <c r="T137" s="29">
        <v>0</v>
      </c>
      <c r="U137" s="29">
        <v>0</v>
      </c>
      <c r="V137" s="65">
        <v>320</v>
      </c>
    </row>
    <row r="138" spans="1:22">
      <c r="A138" s="27" t="s">
        <v>2</v>
      </c>
      <c r="B138" s="28">
        <v>4010</v>
      </c>
      <c r="C138" s="28" t="s">
        <v>208</v>
      </c>
      <c r="D138" s="28" t="s">
        <v>7</v>
      </c>
      <c r="E138" s="28">
        <v>8905</v>
      </c>
      <c r="F138" s="28" t="s">
        <v>1112</v>
      </c>
      <c r="G138" s="35">
        <v>10</v>
      </c>
      <c r="H138" s="36">
        <v>12</v>
      </c>
      <c r="I138" s="35">
        <v>0</v>
      </c>
      <c r="J138" s="29">
        <v>0</v>
      </c>
      <c r="K138" s="29">
        <v>0</v>
      </c>
      <c r="L138" s="29">
        <v>0</v>
      </c>
      <c r="M138" s="29">
        <v>0</v>
      </c>
      <c r="N138" s="29">
        <v>0</v>
      </c>
      <c r="O138" s="29">
        <v>0</v>
      </c>
      <c r="P138" s="29">
        <v>0</v>
      </c>
      <c r="Q138" s="29">
        <v>0</v>
      </c>
      <c r="R138" s="29">
        <v>0</v>
      </c>
      <c r="S138" s="29">
        <v>51</v>
      </c>
      <c r="T138" s="29">
        <v>27</v>
      </c>
      <c r="U138" s="29">
        <v>24</v>
      </c>
      <c r="V138" s="65">
        <v>102</v>
      </c>
    </row>
    <row r="139" spans="1:22">
      <c r="A139" s="27" t="s">
        <v>2</v>
      </c>
      <c r="B139" s="28">
        <v>4010</v>
      </c>
      <c r="C139" s="28" t="s">
        <v>208</v>
      </c>
      <c r="D139" s="28" t="s">
        <v>7</v>
      </c>
      <c r="E139" s="28">
        <v>8901</v>
      </c>
      <c r="F139" s="28" t="s">
        <v>222</v>
      </c>
      <c r="G139" s="35">
        <v>10</v>
      </c>
      <c r="H139" s="36">
        <v>12</v>
      </c>
      <c r="I139" s="35">
        <v>0</v>
      </c>
      <c r="J139" s="29">
        <v>0</v>
      </c>
      <c r="K139" s="29">
        <v>0</v>
      </c>
      <c r="L139" s="29">
        <v>0</v>
      </c>
      <c r="M139" s="29">
        <v>0</v>
      </c>
      <c r="N139" s="29">
        <v>0</v>
      </c>
      <c r="O139" s="29">
        <v>0</v>
      </c>
      <c r="P139" s="29">
        <v>0</v>
      </c>
      <c r="Q139" s="29">
        <v>0</v>
      </c>
      <c r="R139" s="29">
        <v>0</v>
      </c>
      <c r="S139" s="29">
        <v>16</v>
      </c>
      <c r="T139" s="29">
        <v>6</v>
      </c>
      <c r="U139" s="29">
        <v>13</v>
      </c>
      <c r="V139" s="65">
        <v>35</v>
      </c>
    </row>
    <row r="140" spans="1:22">
      <c r="A140" s="27" t="s">
        <v>2</v>
      </c>
      <c r="B140" s="28">
        <v>4010</v>
      </c>
      <c r="C140" s="28" t="s">
        <v>208</v>
      </c>
      <c r="D140" s="28" t="s">
        <v>7</v>
      </c>
      <c r="E140" s="28">
        <v>8702</v>
      </c>
      <c r="F140" s="28" t="s">
        <v>1090</v>
      </c>
      <c r="G140" s="35">
        <v>7</v>
      </c>
      <c r="H140" s="36">
        <v>7</v>
      </c>
      <c r="I140" s="35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125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  <c r="V140" s="65">
        <v>125</v>
      </c>
    </row>
    <row r="141" spans="1:22">
      <c r="A141" s="27" t="s">
        <v>2</v>
      </c>
      <c r="B141" s="28">
        <v>4010</v>
      </c>
      <c r="C141" s="28" t="s">
        <v>208</v>
      </c>
      <c r="D141" s="28" t="s">
        <v>7</v>
      </c>
      <c r="E141" s="28">
        <v>8907</v>
      </c>
      <c r="F141" s="28" t="s">
        <v>225</v>
      </c>
      <c r="G141" s="35">
        <v>10</v>
      </c>
      <c r="H141" s="36">
        <v>12</v>
      </c>
      <c r="I141" s="35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29">
        <v>0</v>
      </c>
      <c r="R141" s="29">
        <v>0</v>
      </c>
      <c r="S141" s="29">
        <v>53</v>
      </c>
      <c r="T141" s="29">
        <v>29</v>
      </c>
      <c r="U141" s="29">
        <v>29</v>
      </c>
      <c r="V141" s="65">
        <v>111</v>
      </c>
    </row>
    <row r="142" spans="1:22">
      <c r="A142" s="27" t="s">
        <v>2</v>
      </c>
      <c r="B142" s="28">
        <v>4010</v>
      </c>
      <c r="C142" s="28" t="s">
        <v>208</v>
      </c>
      <c r="D142" s="28" t="s">
        <v>7</v>
      </c>
      <c r="E142" s="28">
        <v>581</v>
      </c>
      <c r="F142" s="28" t="s">
        <v>1037</v>
      </c>
      <c r="G142" s="35">
        <v>10</v>
      </c>
      <c r="H142" s="36">
        <v>12</v>
      </c>
      <c r="I142" s="35">
        <v>0</v>
      </c>
      <c r="J142" s="29">
        <v>0</v>
      </c>
      <c r="K142" s="29">
        <v>0</v>
      </c>
      <c r="L142" s="29">
        <v>0</v>
      </c>
      <c r="M142" s="29">
        <v>0</v>
      </c>
      <c r="N142" s="29">
        <v>0</v>
      </c>
      <c r="O142" s="29">
        <v>0</v>
      </c>
      <c r="P142" s="29">
        <v>0</v>
      </c>
      <c r="Q142" s="29">
        <v>0</v>
      </c>
      <c r="R142" s="29">
        <v>0</v>
      </c>
      <c r="S142" s="29">
        <v>78</v>
      </c>
      <c r="T142" s="29">
        <v>65</v>
      </c>
      <c r="U142" s="29">
        <v>39</v>
      </c>
      <c r="V142" s="65">
        <v>182</v>
      </c>
    </row>
    <row r="143" spans="1:22">
      <c r="A143" s="27" t="s">
        <v>2</v>
      </c>
      <c r="B143" s="28">
        <v>4010</v>
      </c>
      <c r="C143" s="28" t="s">
        <v>208</v>
      </c>
      <c r="D143" s="28" t="s">
        <v>7</v>
      </c>
      <c r="E143" s="28">
        <v>8731</v>
      </c>
      <c r="F143" s="28" t="s">
        <v>1109</v>
      </c>
      <c r="G143" s="35">
        <v>4</v>
      </c>
      <c r="H143" s="36">
        <v>7</v>
      </c>
      <c r="I143" s="35">
        <v>0</v>
      </c>
      <c r="J143" s="29">
        <v>0</v>
      </c>
      <c r="K143" s="29">
        <v>0</v>
      </c>
      <c r="L143" s="29">
        <v>0</v>
      </c>
      <c r="M143" s="29">
        <v>59</v>
      </c>
      <c r="N143" s="29">
        <v>75</v>
      </c>
      <c r="O143" s="29">
        <v>58</v>
      </c>
      <c r="P143" s="29">
        <v>96</v>
      </c>
      <c r="Q143" s="29">
        <v>0</v>
      </c>
      <c r="R143" s="29">
        <v>0</v>
      </c>
      <c r="S143" s="29">
        <v>0</v>
      </c>
      <c r="T143" s="29">
        <v>0</v>
      </c>
      <c r="U143" s="29">
        <v>0</v>
      </c>
      <c r="V143" s="65">
        <v>288</v>
      </c>
    </row>
    <row r="144" spans="1:22">
      <c r="A144" s="27" t="s">
        <v>2</v>
      </c>
      <c r="B144" s="28">
        <v>4010</v>
      </c>
      <c r="C144" s="28" t="s">
        <v>208</v>
      </c>
      <c r="D144" s="28" t="s">
        <v>7</v>
      </c>
      <c r="E144" s="28">
        <v>1484</v>
      </c>
      <c r="F144" s="28" t="s">
        <v>1050</v>
      </c>
      <c r="G144" s="35">
        <v>4</v>
      </c>
      <c r="H144" s="36">
        <v>7</v>
      </c>
      <c r="I144" s="35">
        <v>0</v>
      </c>
      <c r="J144" s="29">
        <v>0</v>
      </c>
      <c r="K144" s="29">
        <v>0</v>
      </c>
      <c r="L144" s="29">
        <v>0</v>
      </c>
      <c r="M144" s="29">
        <v>74</v>
      </c>
      <c r="N144" s="29">
        <v>76</v>
      </c>
      <c r="O144" s="29">
        <v>86</v>
      </c>
      <c r="P144" s="29">
        <v>92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  <c r="V144" s="65">
        <v>328</v>
      </c>
    </row>
    <row r="145" spans="1:22">
      <c r="A145" s="27" t="s">
        <v>2</v>
      </c>
      <c r="B145" s="28">
        <v>4010</v>
      </c>
      <c r="C145" s="28" t="s">
        <v>208</v>
      </c>
      <c r="D145" s="28" t="s">
        <v>7</v>
      </c>
      <c r="E145" s="28">
        <v>8501</v>
      </c>
      <c r="F145" s="28" t="s">
        <v>385</v>
      </c>
      <c r="G145" s="35">
        <v>4</v>
      </c>
      <c r="H145" s="36">
        <v>6</v>
      </c>
      <c r="I145" s="35">
        <v>0</v>
      </c>
      <c r="J145" s="29">
        <v>0</v>
      </c>
      <c r="K145" s="29">
        <v>0</v>
      </c>
      <c r="L145" s="29">
        <v>0</v>
      </c>
      <c r="M145" s="29">
        <v>23</v>
      </c>
      <c r="N145" s="29">
        <v>23</v>
      </c>
      <c r="O145" s="29">
        <v>17</v>
      </c>
      <c r="P145" s="29">
        <v>0</v>
      </c>
      <c r="Q145" s="29">
        <v>0</v>
      </c>
      <c r="R145" s="29">
        <v>0</v>
      </c>
      <c r="S145" s="29">
        <v>0</v>
      </c>
      <c r="T145" s="29">
        <v>0</v>
      </c>
      <c r="U145" s="29">
        <v>0</v>
      </c>
      <c r="V145" s="65">
        <v>63</v>
      </c>
    </row>
    <row r="146" spans="1:22">
      <c r="A146" s="27" t="s">
        <v>2</v>
      </c>
      <c r="B146" s="28">
        <v>4010</v>
      </c>
      <c r="C146" s="28" t="s">
        <v>208</v>
      </c>
      <c r="D146" s="28" t="s">
        <v>7</v>
      </c>
      <c r="E146" s="28">
        <v>8727</v>
      </c>
      <c r="F146" s="28" t="s">
        <v>1106</v>
      </c>
      <c r="G146" s="35">
        <v>4</v>
      </c>
      <c r="H146" s="36">
        <v>9</v>
      </c>
      <c r="I146" s="35">
        <v>0</v>
      </c>
      <c r="J146" s="29">
        <v>0</v>
      </c>
      <c r="K146" s="29">
        <v>0</v>
      </c>
      <c r="L146" s="29">
        <v>0</v>
      </c>
      <c r="M146" s="29">
        <v>28</v>
      </c>
      <c r="N146" s="29">
        <v>26</v>
      </c>
      <c r="O146" s="29">
        <v>25</v>
      </c>
      <c r="P146" s="29">
        <v>32</v>
      </c>
      <c r="Q146" s="29">
        <v>0</v>
      </c>
      <c r="R146" s="29">
        <v>5</v>
      </c>
      <c r="S146" s="29">
        <v>0</v>
      </c>
      <c r="T146" s="29">
        <v>0</v>
      </c>
      <c r="U146" s="29">
        <v>0</v>
      </c>
      <c r="V146" s="65">
        <v>116</v>
      </c>
    </row>
    <row r="147" spans="1:22">
      <c r="A147" s="27" t="s">
        <v>2</v>
      </c>
      <c r="B147" s="28">
        <v>4010</v>
      </c>
      <c r="C147" s="28" t="s">
        <v>208</v>
      </c>
      <c r="D147" s="28" t="s">
        <v>7</v>
      </c>
      <c r="E147" s="28">
        <v>8551</v>
      </c>
      <c r="F147" s="28" t="s">
        <v>1081</v>
      </c>
      <c r="G147" s="35">
        <v>4</v>
      </c>
      <c r="H147" s="36">
        <v>6</v>
      </c>
      <c r="I147" s="35">
        <v>0</v>
      </c>
      <c r="J147" s="29">
        <v>0</v>
      </c>
      <c r="K147" s="29">
        <v>0</v>
      </c>
      <c r="L147" s="29">
        <v>0</v>
      </c>
      <c r="M147" s="29">
        <v>48</v>
      </c>
      <c r="N147" s="29">
        <v>69</v>
      </c>
      <c r="O147" s="29">
        <v>52</v>
      </c>
      <c r="P147" s="29">
        <v>0</v>
      </c>
      <c r="Q147" s="29">
        <v>0</v>
      </c>
      <c r="R147" s="29">
        <v>0</v>
      </c>
      <c r="S147" s="29">
        <v>0</v>
      </c>
      <c r="T147" s="29">
        <v>0</v>
      </c>
      <c r="U147" s="29">
        <v>0</v>
      </c>
      <c r="V147" s="65">
        <v>169</v>
      </c>
    </row>
    <row r="148" spans="1:22">
      <c r="A148" s="27" t="s">
        <v>2</v>
      </c>
      <c r="B148" s="28">
        <v>4010</v>
      </c>
      <c r="C148" s="28" t="s">
        <v>208</v>
      </c>
      <c r="D148" s="28" t="s">
        <v>7</v>
      </c>
      <c r="E148" s="28">
        <v>8729</v>
      </c>
      <c r="F148" s="28" t="s">
        <v>1107</v>
      </c>
      <c r="G148" s="35">
        <v>4</v>
      </c>
      <c r="H148" s="36">
        <v>9</v>
      </c>
      <c r="I148" s="35">
        <v>0</v>
      </c>
      <c r="J148" s="29">
        <v>0</v>
      </c>
      <c r="K148" s="29">
        <v>0</v>
      </c>
      <c r="L148" s="29">
        <v>0</v>
      </c>
      <c r="M148" s="29">
        <v>31</v>
      </c>
      <c r="N148" s="29">
        <v>30</v>
      </c>
      <c r="O148" s="29">
        <v>40</v>
      </c>
      <c r="P148" s="29">
        <v>110</v>
      </c>
      <c r="Q148" s="29">
        <v>28</v>
      </c>
      <c r="R148" s="29">
        <v>26</v>
      </c>
      <c r="S148" s="29">
        <v>0</v>
      </c>
      <c r="T148" s="29">
        <v>0</v>
      </c>
      <c r="U148" s="29">
        <v>0</v>
      </c>
      <c r="V148" s="65">
        <v>265</v>
      </c>
    </row>
    <row r="149" spans="1:22">
      <c r="A149" s="27" t="s">
        <v>2</v>
      </c>
      <c r="B149" s="28">
        <v>4010</v>
      </c>
      <c r="C149" s="28" t="s">
        <v>208</v>
      </c>
      <c r="D149" s="28" t="s">
        <v>7</v>
      </c>
      <c r="E149" s="28">
        <v>8903</v>
      </c>
      <c r="F149" s="28" t="s">
        <v>1111</v>
      </c>
      <c r="G149" s="35">
        <v>10</v>
      </c>
      <c r="H149" s="36">
        <v>12</v>
      </c>
      <c r="I149" s="35">
        <v>0</v>
      </c>
      <c r="J149" s="29">
        <v>0</v>
      </c>
      <c r="K149" s="29">
        <v>0</v>
      </c>
      <c r="L149" s="29">
        <v>0</v>
      </c>
      <c r="M149" s="29">
        <v>0</v>
      </c>
      <c r="N149" s="29">
        <v>0</v>
      </c>
      <c r="O149" s="29">
        <v>0</v>
      </c>
      <c r="P149" s="29">
        <v>0</v>
      </c>
      <c r="Q149" s="29">
        <v>0</v>
      </c>
      <c r="R149" s="29">
        <v>0</v>
      </c>
      <c r="S149" s="29">
        <v>7</v>
      </c>
      <c r="T149" s="29">
        <v>16</v>
      </c>
      <c r="U149" s="29">
        <v>21</v>
      </c>
      <c r="V149" s="65">
        <v>44</v>
      </c>
    </row>
    <row r="150" spans="1:22">
      <c r="A150" s="27" t="s">
        <v>2</v>
      </c>
      <c r="B150" s="28">
        <v>4010</v>
      </c>
      <c r="C150" s="28" t="s">
        <v>208</v>
      </c>
      <c r="D150" s="28" t="s">
        <v>7</v>
      </c>
      <c r="E150" s="28">
        <v>8730</v>
      </c>
      <c r="F150" s="28" t="s">
        <v>1108</v>
      </c>
      <c r="G150" s="35">
        <v>4</v>
      </c>
      <c r="H150" s="36">
        <v>7</v>
      </c>
      <c r="I150" s="35">
        <v>0</v>
      </c>
      <c r="J150" s="29">
        <v>0</v>
      </c>
      <c r="K150" s="29">
        <v>0</v>
      </c>
      <c r="L150" s="29">
        <v>0</v>
      </c>
      <c r="M150" s="29">
        <v>29</v>
      </c>
      <c r="N150" s="29">
        <v>21</v>
      </c>
      <c r="O150" s="29">
        <v>17</v>
      </c>
      <c r="P150" s="29">
        <v>162</v>
      </c>
      <c r="Q150" s="29">
        <v>0</v>
      </c>
      <c r="R150" s="29">
        <v>0</v>
      </c>
      <c r="S150" s="29">
        <v>0</v>
      </c>
      <c r="T150" s="29">
        <v>0</v>
      </c>
      <c r="U150" s="29">
        <v>0</v>
      </c>
      <c r="V150" s="65">
        <v>229</v>
      </c>
    </row>
    <row r="151" spans="1:22">
      <c r="A151" s="27" t="s">
        <v>2</v>
      </c>
      <c r="B151" s="28">
        <v>4010</v>
      </c>
      <c r="C151" s="28" t="s">
        <v>208</v>
      </c>
      <c r="D151" s="28" t="s">
        <v>7</v>
      </c>
      <c r="E151" s="28">
        <v>1462</v>
      </c>
      <c r="F151" s="28" t="s">
        <v>17</v>
      </c>
      <c r="G151" s="35">
        <v>4</v>
      </c>
      <c r="H151" s="36">
        <v>7</v>
      </c>
      <c r="I151" s="35">
        <v>0</v>
      </c>
      <c r="J151" s="29">
        <v>0</v>
      </c>
      <c r="K151" s="29">
        <v>0</v>
      </c>
      <c r="L151" s="29">
        <v>0</v>
      </c>
      <c r="M151" s="29">
        <v>101</v>
      </c>
      <c r="N151" s="29">
        <v>95</v>
      </c>
      <c r="O151" s="29">
        <v>72</v>
      </c>
      <c r="P151" s="29">
        <v>72</v>
      </c>
      <c r="Q151" s="29">
        <v>0</v>
      </c>
      <c r="R151" s="29">
        <v>0</v>
      </c>
      <c r="S151" s="29">
        <v>0</v>
      </c>
      <c r="T151" s="29">
        <v>0</v>
      </c>
      <c r="U151" s="29">
        <v>0</v>
      </c>
      <c r="V151" s="65">
        <v>340</v>
      </c>
    </row>
    <row r="152" spans="1:22">
      <c r="A152" s="27" t="s">
        <v>2</v>
      </c>
      <c r="B152" s="28">
        <v>4010</v>
      </c>
      <c r="C152" s="28" t="s">
        <v>208</v>
      </c>
      <c r="D152" s="28" t="s">
        <v>7</v>
      </c>
      <c r="E152" s="28">
        <v>2156</v>
      </c>
      <c r="F152" s="28" t="s">
        <v>1058</v>
      </c>
      <c r="G152" s="35">
        <v>4</v>
      </c>
      <c r="H152" s="36">
        <v>6</v>
      </c>
      <c r="I152" s="35">
        <v>0</v>
      </c>
      <c r="J152" s="29">
        <v>0</v>
      </c>
      <c r="K152" s="29">
        <v>0</v>
      </c>
      <c r="L152" s="29">
        <v>0</v>
      </c>
      <c r="M152" s="29">
        <v>42</v>
      </c>
      <c r="N152" s="29">
        <v>45</v>
      </c>
      <c r="O152" s="29">
        <v>24</v>
      </c>
      <c r="P152" s="29">
        <v>0</v>
      </c>
      <c r="Q152" s="29">
        <v>0</v>
      </c>
      <c r="R152" s="29">
        <v>0</v>
      </c>
      <c r="S152" s="29">
        <v>0</v>
      </c>
      <c r="T152" s="29">
        <v>0</v>
      </c>
      <c r="U152" s="29">
        <v>0</v>
      </c>
      <c r="V152" s="65">
        <v>111</v>
      </c>
    </row>
    <row r="153" spans="1:22">
      <c r="A153" s="27" t="s">
        <v>2</v>
      </c>
      <c r="B153" s="28">
        <v>4010</v>
      </c>
      <c r="C153" s="28" t="s">
        <v>208</v>
      </c>
      <c r="D153" s="28" t="s">
        <v>7</v>
      </c>
      <c r="E153" s="28">
        <v>389</v>
      </c>
      <c r="F153" s="28" t="s">
        <v>1035</v>
      </c>
      <c r="G153" s="35">
        <v>4</v>
      </c>
      <c r="H153" s="36">
        <v>6</v>
      </c>
      <c r="I153" s="35">
        <v>0</v>
      </c>
      <c r="J153" s="29">
        <v>0</v>
      </c>
      <c r="K153" s="29">
        <v>0</v>
      </c>
      <c r="L153" s="29">
        <v>0</v>
      </c>
      <c r="M153" s="29">
        <v>27</v>
      </c>
      <c r="N153" s="29">
        <v>18</v>
      </c>
      <c r="O153" s="29">
        <v>26</v>
      </c>
      <c r="P153" s="29">
        <v>0</v>
      </c>
      <c r="Q153" s="29">
        <v>0</v>
      </c>
      <c r="R153" s="29">
        <v>0</v>
      </c>
      <c r="S153" s="29">
        <v>0</v>
      </c>
      <c r="T153" s="29">
        <v>0</v>
      </c>
      <c r="U153" s="29">
        <v>0</v>
      </c>
      <c r="V153" s="65">
        <v>71</v>
      </c>
    </row>
    <row r="154" spans="1:22">
      <c r="A154" s="27" t="s">
        <v>2</v>
      </c>
      <c r="B154" s="28">
        <v>4010</v>
      </c>
      <c r="C154" s="28" t="s">
        <v>208</v>
      </c>
      <c r="D154" s="28" t="s">
        <v>7</v>
      </c>
      <c r="E154" s="28">
        <v>2160</v>
      </c>
      <c r="F154" s="28" t="s">
        <v>1059</v>
      </c>
      <c r="G154" s="35">
        <v>4</v>
      </c>
      <c r="H154" s="36">
        <v>7</v>
      </c>
      <c r="I154" s="35">
        <v>0</v>
      </c>
      <c r="J154" s="29">
        <v>0</v>
      </c>
      <c r="K154" s="29">
        <v>0</v>
      </c>
      <c r="L154" s="29">
        <v>0</v>
      </c>
      <c r="M154" s="29">
        <v>33</v>
      </c>
      <c r="N154" s="29">
        <v>29</v>
      </c>
      <c r="O154" s="29">
        <v>25</v>
      </c>
      <c r="P154" s="29">
        <v>25</v>
      </c>
      <c r="Q154" s="29">
        <v>0</v>
      </c>
      <c r="R154" s="29">
        <v>0</v>
      </c>
      <c r="S154" s="29">
        <v>0</v>
      </c>
      <c r="T154" s="29">
        <v>0</v>
      </c>
      <c r="U154" s="29">
        <v>0</v>
      </c>
      <c r="V154" s="65">
        <v>112</v>
      </c>
    </row>
    <row r="155" spans="1:22">
      <c r="A155" s="27" t="s">
        <v>2</v>
      </c>
      <c r="B155" s="28">
        <v>4010</v>
      </c>
      <c r="C155" s="28" t="s">
        <v>208</v>
      </c>
      <c r="D155" s="28" t="s">
        <v>7</v>
      </c>
      <c r="E155" s="28">
        <v>8704</v>
      </c>
      <c r="F155" s="28" t="s">
        <v>1092</v>
      </c>
      <c r="G155" s="35">
        <v>4</v>
      </c>
      <c r="H155" s="36">
        <v>7</v>
      </c>
      <c r="I155" s="35">
        <v>0</v>
      </c>
      <c r="J155" s="29">
        <v>0</v>
      </c>
      <c r="K155" s="29">
        <v>0</v>
      </c>
      <c r="L155" s="29">
        <v>0</v>
      </c>
      <c r="M155" s="29">
        <v>35</v>
      </c>
      <c r="N155" s="29">
        <v>32</v>
      </c>
      <c r="O155" s="29">
        <v>29</v>
      </c>
      <c r="P155" s="29">
        <v>64</v>
      </c>
      <c r="Q155" s="29">
        <v>0</v>
      </c>
      <c r="R155" s="29">
        <v>0</v>
      </c>
      <c r="S155" s="29">
        <v>0</v>
      </c>
      <c r="T155" s="29">
        <v>0</v>
      </c>
      <c r="U155" s="29">
        <v>0</v>
      </c>
      <c r="V155" s="65">
        <v>160</v>
      </c>
    </row>
    <row r="156" spans="1:22">
      <c r="A156" s="27" t="s">
        <v>2</v>
      </c>
      <c r="B156" s="28">
        <v>4010</v>
      </c>
      <c r="C156" s="28" t="s">
        <v>208</v>
      </c>
      <c r="D156" s="28" t="s">
        <v>7</v>
      </c>
      <c r="E156" s="28">
        <v>8503</v>
      </c>
      <c r="F156" s="28" t="s">
        <v>334</v>
      </c>
      <c r="G156" s="35">
        <v>4</v>
      </c>
      <c r="H156" s="36">
        <v>6</v>
      </c>
      <c r="I156" s="35">
        <v>0</v>
      </c>
      <c r="J156" s="29">
        <v>0</v>
      </c>
      <c r="K156" s="29">
        <v>0</v>
      </c>
      <c r="L156" s="29">
        <v>0</v>
      </c>
      <c r="M156" s="29">
        <v>30</v>
      </c>
      <c r="N156" s="29">
        <v>35</v>
      </c>
      <c r="O156" s="29">
        <v>33</v>
      </c>
      <c r="P156" s="29">
        <v>0</v>
      </c>
      <c r="Q156" s="29">
        <v>0</v>
      </c>
      <c r="R156" s="29">
        <v>0</v>
      </c>
      <c r="S156" s="29">
        <v>0</v>
      </c>
      <c r="T156" s="29">
        <v>0</v>
      </c>
      <c r="U156" s="29">
        <v>0</v>
      </c>
      <c r="V156" s="65">
        <v>98</v>
      </c>
    </row>
    <row r="157" spans="1:22">
      <c r="A157" s="27" t="s">
        <v>2</v>
      </c>
      <c r="B157" s="28">
        <v>4010</v>
      </c>
      <c r="C157" s="28" t="s">
        <v>208</v>
      </c>
      <c r="D157" s="28" t="s">
        <v>7</v>
      </c>
      <c r="E157" s="28">
        <v>5280</v>
      </c>
      <c r="F157" s="28" t="s">
        <v>338</v>
      </c>
      <c r="G157" s="35">
        <v>4</v>
      </c>
      <c r="H157" s="36">
        <v>6</v>
      </c>
      <c r="I157" s="35">
        <v>0</v>
      </c>
      <c r="J157" s="29">
        <v>0</v>
      </c>
      <c r="K157" s="29">
        <v>0</v>
      </c>
      <c r="L157" s="29">
        <v>0</v>
      </c>
      <c r="M157" s="29">
        <v>61</v>
      </c>
      <c r="N157" s="29">
        <v>59</v>
      </c>
      <c r="O157" s="29">
        <v>68</v>
      </c>
      <c r="P157" s="29">
        <v>0</v>
      </c>
      <c r="Q157" s="29">
        <v>0</v>
      </c>
      <c r="R157" s="29">
        <v>0</v>
      </c>
      <c r="S157" s="29">
        <v>0</v>
      </c>
      <c r="T157" s="29">
        <v>0</v>
      </c>
      <c r="U157" s="29">
        <v>0</v>
      </c>
      <c r="V157" s="65">
        <v>188</v>
      </c>
    </row>
    <row r="158" spans="1:22">
      <c r="A158" s="27" t="s">
        <v>2</v>
      </c>
      <c r="B158" s="28">
        <v>4010</v>
      </c>
      <c r="C158" s="28" t="s">
        <v>208</v>
      </c>
      <c r="D158" s="28" t="s">
        <v>7</v>
      </c>
      <c r="E158" s="28">
        <v>8506</v>
      </c>
      <c r="F158" s="28" t="s">
        <v>1061</v>
      </c>
      <c r="G158" s="35">
        <v>4</v>
      </c>
      <c r="H158" s="36">
        <v>6</v>
      </c>
      <c r="I158" s="35">
        <v>0</v>
      </c>
      <c r="J158" s="29">
        <v>0</v>
      </c>
      <c r="K158" s="29">
        <v>0</v>
      </c>
      <c r="L158" s="29">
        <v>0</v>
      </c>
      <c r="M158" s="29">
        <v>25</v>
      </c>
      <c r="N158" s="29">
        <v>32</v>
      </c>
      <c r="O158" s="29">
        <v>25</v>
      </c>
      <c r="P158" s="29">
        <v>0</v>
      </c>
      <c r="Q158" s="29">
        <v>0</v>
      </c>
      <c r="R158" s="29">
        <v>0</v>
      </c>
      <c r="S158" s="29">
        <v>0</v>
      </c>
      <c r="T158" s="29">
        <v>0</v>
      </c>
      <c r="U158" s="29">
        <v>0</v>
      </c>
      <c r="V158" s="65">
        <v>82</v>
      </c>
    </row>
    <row r="159" spans="1:22">
      <c r="A159" s="27" t="s">
        <v>2</v>
      </c>
      <c r="B159" s="28">
        <v>4010</v>
      </c>
      <c r="C159" s="28" t="s">
        <v>208</v>
      </c>
      <c r="D159" s="28" t="s">
        <v>7</v>
      </c>
      <c r="E159" s="28">
        <v>8558</v>
      </c>
      <c r="F159" s="28" t="s">
        <v>1088</v>
      </c>
      <c r="G159" s="35">
        <v>4</v>
      </c>
      <c r="H159" s="36">
        <v>6</v>
      </c>
      <c r="I159" s="35">
        <v>0</v>
      </c>
      <c r="J159" s="29">
        <v>0</v>
      </c>
      <c r="K159" s="29">
        <v>0</v>
      </c>
      <c r="L159" s="29">
        <v>0</v>
      </c>
      <c r="M159" s="29">
        <v>51</v>
      </c>
      <c r="N159" s="29">
        <v>46</v>
      </c>
      <c r="O159" s="29">
        <v>35</v>
      </c>
      <c r="P159" s="29">
        <v>0</v>
      </c>
      <c r="Q159" s="29">
        <v>0</v>
      </c>
      <c r="R159" s="29">
        <v>0</v>
      </c>
      <c r="S159" s="29">
        <v>0</v>
      </c>
      <c r="T159" s="29">
        <v>0</v>
      </c>
      <c r="U159" s="29">
        <v>0</v>
      </c>
      <c r="V159" s="65">
        <v>132</v>
      </c>
    </row>
    <row r="160" spans="1:22">
      <c r="A160" s="27" t="s">
        <v>2</v>
      </c>
      <c r="B160" s="28">
        <v>4010</v>
      </c>
      <c r="C160" s="28" t="s">
        <v>208</v>
      </c>
      <c r="D160" s="28" t="s">
        <v>7</v>
      </c>
      <c r="E160" s="28">
        <v>1486</v>
      </c>
      <c r="F160" s="28" t="s">
        <v>1052</v>
      </c>
      <c r="G160" s="35">
        <v>4</v>
      </c>
      <c r="H160" s="36">
        <v>7</v>
      </c>
      <c r="I160" s="35">
        <v>0</v>
      </c>
      <c r="J160" s="29">
        <v>0</v>
      </c>
      <c r="K160" s="29">
        <v>0</v>
      </c>
      <c r="L160" s="29">
        <v>0</v>
      </c>
      <c r="M160" s="29">
        <v>60</v>
      </c>
      <c r="N160" s="29">
        <v>74</v>
      </c>
      <c r="O160" s="29">
        <v>81</v>
      </c>
      <c r="P160" s="29">
        <v>59</v>
      </c>
      <c r="Q160" s="29">
        <v>0</v>
      </c>
      <c r="R160" s="29">
        <v>0</v>
      </c>
      <c r="S160" s="29">
        <v>0</v>
      </c>
      <c r="T160" s="29">
        <v>0</v>
      </c>
      <c r="U160" s="29">
        <v>0</v>
      </c>
      <c r="V160" s="65">
        <v>274</v>
      </c>
    </row>
    <row r="161" spans="1:22">
      <c r="A161" s="27" t="s">
        <v>2</v>
      </c>
      <c r="B161" s="28">
        <v>4010</v>
      </c>
      <c r="C161" s="28" t="s">
        <v>208</v>
      </c>
      <c r="D161" s="28" t="s">
        <v>7</v>
      </c>
      <c r="E161" s="28">
        <v>8557</v>
      </c>
      <c r="F161" s="28" t="s">
        <v>1087</v>
      </c>
      <c r="G161" s="35">
        <v>4</v>
      </c>
      <c r="H161" s="36">
        <v>6</v>
      </c>
      <c r="I161" s="35">
        <v>0</v>
      </c>
      <c r="J161" s="29">
        <v>0</v>
      </c>
      <c r="K161" s="29">
        <v>0</v>
      </c>
      <c r="L161" s="29">
        <v>0</v>
      </c>
      <c r="M161" s="29">
        <v>20</v>
      </c>
      <c r="N161" s="29">
        <v>24</v>
      </c>
      <c r="O161" s="29">
        <v>14</v>
      </c>
      <c r="P161" s="29">
        <v>0</v>
      </c>
      <c r="Q161" s="29">
        <v>0</v>
      </c>
      <c r="R161" s="29">
        <v>0</v>
      </c>
      <c r="S161" s="29">
        <v>0</v>
      </c>
      <c r="T161" s="29">
        <v>0</v>
      </c>
      <c r="U161" s="29">
        <v>0</v>
      </c>
      <c r="V161" s="65">
        <v>58</v>
      </c>
    </row>
    <row r="162" spans="1:22">
      <c r="A162" s="27" t="s">
        <v>2</v>
      </c>
      <c r="B162" s="28">
        <v>4010</v>
      </c>
      <c r="C162" s="28" t="s">
        <v>208</v>
      </c>
      <c r="D162" s="28" t="s">
        <v>7</v>
      </c>
      <c r="E162" s="28">
        <v>8555</v>
      </c>
      <c r="F162" s="28" t="s">
        <v>1085</v>
      </c>
      <c r="G162" s="35">
        <v>4</v>
      </c>
      <c r="H162" s="36">
        <v>6</v>
      </c>
      <c r="I162" s="35">
        <v>0</v>
      </c>
      <c r="J162" s="29">
        <v>0</v>
      </c>
      <c r="K162" s="29">
        <v>0</v>
      </c>
      <c r="L162" s="29">
        <v>0</v>
      </c>
      <c r="M162" s="29">
        <v>37</v>
      </c>
      <c r="N162" s="29">
        <v>44</v>
      </c>
      <c r="O162" s="29">
        <v>45</v>
      </c>
      <c r="P162" s="29">
        <v>0</v>
      </c>
      <c r="Q162" s="29">
        <v>0</v>
      </c>
      <c r="R162" s="29">
        <v>0</v>
      </c>
      <c r="S162" s="29">
        <v>0</v>
      </c>
      <c r="T162" s="29">
        <v>0</v>
      </c>
      <c r="U162" s="29">
        <v>0</v>
      </c>
      <c r="V162" s="65">
        <v>126</v>
      </c>
    </row>
    <row r="163" spans="1:22">
      <c r="A163" s="27" t="s">
        <v>2</v>
      </c>
      <c r="B163" s="28">
        <v>4010</v>
      </c>
      <c r="C163" s="28" t="s">
        <v>208</v>
      </c>
      <c r="D163" s="28" t="s">
        <v>7</v>
      </c>
      <c r="E163" s="28">
        <v>589</v>
      </c>
      <c r="F163" s="28" t="s">
        <v>1038</v>
      </c>
      <c r="G163" s="35">
        <v>4</v>
      </c>
      <c r="H163" s="36">
        <v>9</v>
      </c>
      <c r="I163" s="35">
        <v>0</v>
      </c>
      <c r="J163" s="29">
        <v>0</v>
      </c>
      <c r="K163" s="29">
        <v>0</v>
      </c>
      <c r="L163" s="29">
        <v>0</v>
      </c>
      <c r="M163" s="29">
        <v>65</v>
      </c>
      <c r="N163" s="29">
        <v>75</v>
      </c>
      <c r="O163" s="29">
        <v>87</v>
      </c>
      <c r="P163" s="29">
        <v>106</v>
      </c>
      <c r="Q163" s="29">
        <v>118</v>
      </c>
      <c r="R163" s="29">
        <v>133</v>
      </c>
      <c r="S163" s="29">
        <v>0</v>
      </c>
      <c r="T163" s="29">
        <v>0</v>
      </c>
      <c r="U163" s="29">
        <v>0</v>
      </c>
      <c r="V163" s="65">
        <v>584</v>
      </c>
    </row>
    <row r="164" spans="1:22">
      <c r="A164" s="27" t="s">
        <v>2</v>
      </c>
      <c r="B164" s="28">
        <v>4010</v>
      </c>
      <c r="C164" s="28" t="s">
        <v>208</v>
      </c>
      <c r="D164" s="28" t="s">
        <v>7</v>
      </c>
      <c r="E164" s="28">
        <v>313</v>
      </c>
      <c r="F164" s="28" t="s">
        <v>1033</v>
      </c>
      <c r="G164" s="35">
        <v>4</v>
      </c>
      <c r="H164" s="36">
        <v>8</v>
      </c>
      <c r="I164" s="35">
        <v>0</v>
      </c>
      <c r="J164" s="29">
        <v>0</v>
      </c>
      <c r="K164" s="29">
        <v>0</v>
      </c>
      <c r="L164" s="29">
        <v>0</v>
      </c>
      <c r="M164" s="29">
        <v>67</v>
      </c>
      <c r="N164" s="29">
        <v>79</v>
      </c>
      <c r="O164" s="29">
        <v>68</v>
      </c>
      <c r="P164" s="29">
        <v>56</v>
      </c>
      <c r="Q164" s="29">
        <v>3</v>
      </c>
      <c r="R164" s="29">
        <v>0</v>
      </c>
      <c r="S164" s="29">
        <v>0</v>
      </c>
      <c r="T164" s="29">
        <v>0</v>
      </c>
      <c r="U164" s="29">
        <v>0</v>
      </c>
      <c r="V164" s="65">
        <v>273</v>
      </c>
    </row>
    <row r="165" spans="1:22">
      <c r="A165" s="27" t="s">
        <v>2</v>
      </c>
      <c r="B165" s="28">
        <v>4010</v>
      </c>
      <c r="C165" s="28" t="s">
        <v>208</v>
      </c>
      <c r="D165" s="28" t="s">
        <v>7</v>
      </c>
      <c r="E165" s="28">
        <v>8554</v>
      </c>
      <c r="F165" s="28" t="s">
        <v>1084</v>
      </c>
      <c r="G165" s="35">
        <v>4</v>
      </c>
      <c r="H165" s="36">
        <v>6</v>
      </c>
      <c r="I165" s="35">
        <v>0</v>
      </c>
      <c r="J165" s="29">
        <v>0</v>
      </c>
      <c r="K165" s="29">
        <v>0</v>
      </c>
      <c r="L165" s="29">
        <v>0</v>
      </c>
      <c r="M165" s="29">
        <v>36</v>
      </c>
      <c r="N165" s="29">
        <v>55</v>
      </c>
      <c r="O165" s="29">
        <v>34</v>
      </c>
      <c r="P165" s="29">
        <v>0</v>
      </c>
      <c r="Q165" s="29">
        <v>0</v>
      </c>
      <c r="R165" s="29">
        <v>0</v>
      </c>
      <c r="S165" s="29">
        <v>0</v>
      </c>
      <c r="T165" s="29">
        <v>0</v>
      </c>
      <c r="U165" s="29">
        <v>0</v>
      </c>
      <c r="V165" s="65">
        <v>125</v>
      </c>
    </row>
    <row r="166" spans="1:22">
      <c r="A166" s="27" t="s">
        <v>2</v>
      </c>
      <c r="B166" s="28">
        <v>4010</v>
      </c>
      <c r="C166" s="28" t="s">
        <v>208</v>
      </c>
      <c r="D166" s="28" t="s">
        <v>7</v>
      </c>
      <c r="E166" s="28">
        <v>8553</v>
      </c>
      <c r="F166" s="28" t="s">
        <v>1083</v>
      </c>
      <c r="G166" s="35">
        <v>4</v>
      </c>
      <c r="H166" s="36">
        <v>6</v>
      </c>
      <c r="I166" s="35">
        <v>0</v>
      </c>
      <c r="J166" s="29">
        <v>0</v>
      </c>
      <c r="K166" s="29">
        <v>0</v>
      </c>
      <c r="L166" s="29">
        <v>0</v>
      </c>
      <c r="M166" s="29">
        <v>47</v>
      </c>
      <c r="N166" s="29">
        <v>55</v>
      </c>
      <c r="O166" s="29">
        <v>50</v>
      </c>
      <c r="P166" s="29">
        <v>0</v>
      </c>
      <c r="Q166" s="29">
        <v>0</v>
      </c>
      <c r="R166" s="29">
        <v>0</v>
      </c>
      <c r="S166" s="29">
        <v>0</v>
      </c>
      <c r="T166" s="29">
        <v>0</v>
      </c>
      <c r="U166" s="29">
        <v>0</v>
      </c>
      <c r="V166" s="65">
        <v>152</v>
      </c>
    </row>
    <row r="167" spans="1:22">
      <c r="A167" s="27" t="s">
        <v>2</v>
      </c>
      <c r="B167" s="28">
        <v>4010</v>
      </c>
      <c r="C167" s="28" t="s">
        <v>208</v>
      </c>
      <c r="D167" s="28" t="s">
        <v>7</v>
      </c>
      <c r="E167" s="28">
        <v>1275</v>
      </c>
      <c r="F167" s="28" t="s">
        <v>1043</v>
      </c>
      <c r="G167" s="35">
        <v>10</v>
      </c>
      <c r="H167" s="36">
        <v>12</v>
      </c>
      <c r="I167" s="35">
        <v>0</v>
      </c>
      <c r="J167" s="29">
        <v>0</v>
      </c>
      <c r="K167" s="29">
        <v>0</v>
      </c>
      <c r="L167" s="29">
        <v>0</v>
      </c>
      <c r="M167" s="29">
        <v>0</v>
      </c>
      <c r="N167" s="29">
        <v>0</v>
      </c>
      <c r="O167" s="29">
        <v>0</v>
      </c>
      <c r="P167" s="29">
        <v>0</v>
      </c>
      <c r="Q167" s="29">
        <v>0</v>
      </c>
      <c r="R167" s="29">
        <v>0</v>
      </c>
      <c r="S167" s="29">
        <v>24</v>
      </c>
      <c r="T167" s="29">
        <v>16</v>
      </c>
      <c r="U167" s="29">
        <v>3</v>
      </c>
      <c r="V167" s="65">
        <v>43</v>
      </c>
    </row>
    <row r="168" spans="1:22">
      <c r="A168" s="27" t="s">
        <v>2</v>
      </c>
      <c r="B168" s="28">
        <v>4010</v>
      </c>
      <c r="C168" s="28" t="s">
        <v>208</v>
      </c>
      <c r="D168" s="28" t="s">
        <v>7</v>
      </c>
      <c r="E168" s="28">
        <v>1226</v>
      </c>
      <c r="F168" s="28" t="s">
        <v>1042</v>
      </c>
      <c r="G168" s="35">
        <v>4</v>
      </c>
      <c r="H168" s="36">
        <v>6</v>
      </c>
      <c r="I168" s="35">
        <v>0</v>
      </c>
      <c r="J168" s="29">
        <v>0</v>
      </c>
      <c r="K168" s="29">
        <v>0</v>
      </c>
      <c r="L168" s="29">
        <v>0</v>
      </c>
      <c r="M168" s="29">
        <v>85</v>
      </c>
      <c r="N168" s="29">
        <v>86</v>
      </c>
      <c r="O168" s="29">
        <v>84</v>
      </c>
      <c r="P168" s="29">
        <v>0</v>
      </c>
      <c r="Q168" s="29">
        <v>0</v>
      </c>
      <c r="R168" s="29">
        <v>0</v>
      </c>
      <c r="S168" s="29">
        <v>0</v>
      </c>
      <c r="T168" s="29">
        <v>0</v>
      </c>
      <c r="U168" s="29">
        <v>0</v>
      </c>
      <c r="V168" s="65">
        <v>255</v>
      </c>
    </row>
    <row r="169" spans="1:22">
      <c r="A169" s="27" t="s">
        <v>2</v>
      </c>
      <c r="B169" s="28">
        <v>4010</v>
      </c>
      <c r="C169" s="28" t="s">
        <v>208</v>
      </c>
      <c r="D169" s="28" t="s">
        <v>7</v>
      </c>
      <c r="E169" s="28">
        <v>2083</v>
      </c>
      <c r="F169" s="28" t="s">
        <v>1056</v>
      </c>
      <c r="G169" s="35">
        <v>4</v>
      </c>
      <c r="H169" s="36">
        <v>7</v>
      </c>
      <c r="I169" s="35">
        <v>0</v>
      </c>
      <c r="J169" s="29">
        <v>0</v>
      </c>
      <c r="K169" s="29">
        <v>0</v>
      </c>
      <c r="L169" s="29">
        <v>0</v>
      </c>
      <c r="M169" s="29">
        <v>75</v>
      </c>
      <c r="N169" s="29">
        <v>82</v>
      </c>
      <c r="O169" s="29">
        <v>74</v>
      </c>
      <c r="P169" s="29">
        <v>87</v>
      </c>
      <c r="Q169" s="29">
        <v>0</v>
      </c>
      <c r="R169" s="29">
        <v>0</v>
      </c>
      <c r="S169" s="29">
        <v>0</v>
      </c>
      <c r="T169" s="29">
        <v>0</v>
      </c>
      <c r="U169" s="29">
        <v>0</v>
      </c>
      <c r="V169" s="65">
        <v>318</v>
      </c>
    </row>
    <row r="170" spans="1:22">
      <c r="A170" s="27" t="s">
        <v>2</v>
      </c>
      <c r="B170" s="28">
        <v>4010</v>
      </c>
      <c r="C170" s="28" t="s">
        <v>208</v>
      </c>
      <c r="D170" s="28" t="s">
        <v>7</v>
      </c>
      <c r="E170" s="28">
        <v>8732</v>
      </c>
      <c r="F170" s="28" t="s">
        <v>1110</v>
      </c>
      <c r="G170" s="35">
        <v>4</v>
      </c>
      <c r="H170" s="36">
        <v>9</v>
      </c>
      <c r="I170" s="35">
        <v>0</v>
      </c>
      <c r="J170" s="29">
        <v>0</v>
      </c>
      <c r="K170" s="29">
        <v>0</v>
      </c>
      <c r="L170" s="29">
        <v>0</v>
      </c>
      <c r="M170" s="29">
        <v>46</v>
      </c>
      <c r="N170" s="29">
        <v>49</v>
      </c>
      <c r="O170" s="29">
        <v>49</v>
      </c>
      <c r="P170" s="29">
        <v>81</v>
      </c>
      <c r="Q170" s="29">
        <v>5</v>
      </c>
      <c r="R170" s="29">
        <v>9</v>
      </c>
      <c r="S170" s="29">
        <v>0</v>
      </c>
      <c r="T170" s="29">
        <v>0</v>
      </c>
      <c r="U170" s="29">
        <v>0</v>
      </c>
      <c r="V170" s="65">
        <v>239</v>
      </c>
    </row>
    <row r="171" spans="1:22">
      <c r="A171" s="27" t="s">
        <v>2</v>
      </c>
      <c r="B171" s="28">
        <v>4010</v>
      </c>
      <c r="C171" s="28" t="s">
        <v>208</v>
      </c>
      <c r="D171" s="28" t="s">
        <v>7</v>
      </c>
      <c r="E171" s="28">
        <v>8701</v>
      </c>
      <c r="F171" s="28" t="s">
        <v>1089</v>
      </c>
      <c r="G171" s="35">
        <v>4</v>
      </c>
      <c r="H171" s="36">
        <v>7</v>
      </c>
      <c r="I171" s="35">
        <v>0</v>
      </c>
      <c r="J171" s="29">
        <v>0</v>
      </c>
      <c r="K171" s="29">
        <v>0</v>
      </c>
      <c r="L171" s="29">
        <v>0</v>
      </c>
      <c r="M171" s="29">
        <v>37</v>
      </c>
      <c r="N171" s="29">
        <v>40</v>
      </c>
      <c r="O171" s="29">
        <v>50</v>
      </c>
      <c r="P171" s="29">
        <v>51</v>
      </c>
      <c r="Q171" s="29">
        <v>0</v>
      </c>
      <c r="R171" s="29">
        <v>0</v>
      </c>
      <c r="S171" s="29">
        <v>0</v>
      </c>
      <c r="T171" s="29">
        <v>0</v>
      </c>
      <c r="U171" s="29">
        <v>0</v>
      </c>
      <c r="V171" s="65">
        <v>178</v>
      </c>
    </row>
    <row r="172" spans="1:22" ht="12" thickBot="1">
      <c r="A172" s="27" t="s">
        <v>2</v>
      </c>
      <c r="B172" s="28">
        <v>4010</v>
      </c>
      <c r="C172" s="28" t="s">
        <v>208</v>
      </c>
      <c r="D172" s="28" t="s">
        <v>7</v>
      </c>
      <c r="E172" s="28">
        <v>1485</v>
      </c>
      <c r="F172" s="28" t="s">
        <v>1051</v>
      </c>
      <c r="G172" s="35">
        <v>4</v>
      </c>
      <c r="H172" s="36">
        <v>6</v>
      </c>
      <c r="I172" s="35">
        <v>0</v>
      </c>
      <c r="J172" s="29">
        <v>0</v>
      </c>
      <c r="K172" s="29">
        <v>0</v>
      </c>
      <c r="L172" s="29">
        <v>0</v>
      </c>
      <c r="M172" s="29">
        <v>85</v>
      </c>
      <c r="N172" s="29">
        <v>85</v>
      </c>
      <c r="O172" s="29">
        <v>69</v>
      </c>
      <c r="P172" s="29">
        <v>0</v>
      </c>
      <c r="Q172" s="29">
        <v>0</v>
      </c>
      <c r="R172" s="29">
        <v>0</v>
      </c>
      <c r="S172" s="29">
        <v>0</v>
      </c>
      <c r="T172" s="29">
        <v>0</v>
      </c>
      <c r="U172" s="29">
        <v>0</v>
      </c>
      <c r="V172" s="65">
        <v>239</v>
      </c>
    </row>
    <row r="173" spans="1:22" ht="12.75" thickTop="1" thickBot="1">
      <c r="A173" s="49" t="s">
        <v>3</v>
      </c>
      <c r="B173" s="50" t="s">
        <v>1218</v>
      </c>
      <c r="C173" s="51" t="s">
        <v>1219</v>
      </c>
      <c r="D173" s="51" t="s">
        <v>1220</v>
      </c>
      <c r="E173" s="50" t="s">
        <v>1221</v>
      </c>
      <c r="F173" s="52" t="s">
        <v>1222</v>
      </c>
      <c r="G173" s="53" t="s">
        <v>1223</v>
      </c>
      <c r="H173" s="53" t="s">
        <v>1224</v>
      </c>
      <c r="I173" s="54" t="s">
        <v>4</v>
      </c>
      <c r="J173" s="50" t="str">
        <f>TEXT(0,1)</f>
        <v>1</v>
      </c>
      <c r="K173" s="50" t="str">
        <f>TEXT(0,2)</f>
        <v>2</v>
      </c>
      <c r="L173" s="50" t="str">
        <f>TEXT(0,3)</f>
        <v>3</v>
      </c>
      <c r="M173" s="50" t="str">
        <f>TEXT(0,4)</f>
        <v>4</v>
      </c>
      <c r="N173" s="50" t="str">
        <f>TEXT(0,5)</f>
        <v>5</v>
      </c>
      <c r="O173" s="50" t="str">
        <f>TEXT(0,6)</f>
        <v>6</v>
      </c>
      <c r="P173" s="50" t="str">
        <f>TEXT(0,7)</f>
        <v>7</v>
      </c>
      <c r="Q173" s="50" t="str">
        <f>TEXT(0,8)</f>
        <v>8</v>
      </c>
      <c r="R173" s="50" t="str">
        <f>TEXT(0,9)</f>
        <v>9</v>
      </c>
      <c r="S173" s="50" t="str">
        <f>TEXT(0,10)</f>
        <v>10</v>
      </c>
      <c r="T173" s="50" t="str">
        <f>TEXT(0,11)</f>
        <v>11</v>
      </c>
      <c r="U173" s="55" t="str">
        <f>TEXT(0,12)</f>
        <v>12</v>
      </c>
      <c r="V173" s="56" t="s">
        <v>5</v>
      </c>
    </row>
    <row r="174" spans="1:22" ht="12" thickTop="1">
      <c r="A174" s="27" t="s">
        <v>2</v>
      </c>
      <c r="B174" s="28">
        <v>4010</v>
      </c>
      <c r="C174" s="28" t="s">
        <v>208</v>
      </c>
      <c r="D174" s="28" t="s">
        <v>7</v>
      </c>
      <c r="E174" s="28">
        <v>2081</v>
      </c>
      <c r="F174" s="28" t="s">
        <v>9</v>
      </c>
      <c r="G174" s="35">
        <v>4</v>
      </c>
      <c r="H174" s="36">
        <v>6</v>
      </c>
      <c r="I174" s="35">
        <v>0</v>
      </c>
      <c r="J174" s="29">
        <v>0</v>
      </c>
      <c r="K174" s="29">
        <v>0</v>
      </c>
      <c r="L174" s="29">
        <v>0</v>
      </c>
      <c r="M174" s="29">
        <v>39</v>
      </c>
      <c r="N174" s="29">
        <v>29</v>
      </c>
      <c r="O174" s="29">
        <v>27</v>
      </c>
      <c r="P174" s="29">
        <v>0</v>
      </c>
      <c r="Q174" s="29">
        <v>0</v>
      </c>
      <c r="R174" s="29">
        <v>0</v>
      </c>
      <c r="S174" s="29">
        <v>0</v>
      </c>
      <c r="T174" s="29">
        <v>0</v>
      </c>
      <c r="U174" s="29">
        <v>0</v>
      </c>
      <c r="V174" s="65">
        <v>95</v>
      </c>
    </row>
    <row r="175" spans="1:22">
      <c r="A175" s="27" t="s">
        <v>2</v>
      </c>
      <c r="B175" s="28">
        <v>4010</v>
      </c>
      <c r="C175" s="28" t="s">
        <v>208</v>
      </c>
      <c r="D175" s="28" t="s">
        <v>7</v>
      </c>
      <c r="E175" s="28">
        <v>1373</v>
      </c>
      <c r="F175" s="28" t="s">
        <v>1049</v>
      </c>
      <c r="G175" s="35">
        <v>4</v>
      </c>
      <c r="H175" s="36">
        <v>6</v>
      </c>
      <c r="I175" s="35">
        <v>0</v>
      </c>
      <c r="J175" s="29">
        <v>0</v>
      </c>
      <c r="K175" s="29">
        <v>0</v>
      </c>
      <c r="L175" s="29">
        <v>0</v>
      </c>
      <c r="M175" s="29">
        <v>108</v>
      </c>
      <c r="N175" s="29">
        <v>101</v>
      </c>
      <c r="O175" s="29">
        <v>105</v>
      </c>
      <c r="P175" s="29">
        <v>0</v>
      </c>
      <c r="Q175" s="29">
        <v>0</v>
      </c>
      <c r="R175" s="29">
        <v>0</v>
      </c>
      <c r="S175" s="29">
        <v>0</v>
      </c>
      <c r="T175" s="29">
        <v>0</v>
      </c>
      <c r="U175" s="29">
        <v>0</v>
      </c>
      <c r="V175" s="65">
        <v>314</v>
      </c>
    </row>
    <row r="176" spans="1:22">
      <c r="A176" s="27" t="s">
        <v>2</v>
      </c>
      <c r="B176" s="28">
        <v>4010</v>
      </c>
      <c r="C176" s="28" t="s">
        <v>208</v>
      </c>
      <c r="D176" s="28" t="s">
        <v>7</v>
      </c>
      <c r="E176" s="28">
        <v>5270</v>
      </c>
      <c r="F176" s="28" t="s">
        <v>210</v>
      </c>
      <c r="G176" s="35">
        <v>4</v>
      </c>
      <c r="H176" s="36">
        <v>7</v>
      </c>
      <c r="I176" s="35">
        <v>0</v>
      </c>
      <c r="J176" s="29">
        <v>0</v>
      </c>
      <c r="K176" s="29">
        <v>0</v>
      </c>
      <c r="L176" s="29">
        <v>0</v>
      </c>
      <c r="M176" s="29">
        <v>69</v>
      </c>
      <c r="N176" s="29">
        <v>76</v>
      </c>
      <c r="O176" s="29">
        <v>72</v>
      </c>
      <c r="P176" s="29">
        <v>59</v>
      </c>
      <c r="Q176" s="29">
        <v>0</v>
      </c>
      <c r="R176" s="29">
        <v>0</v>
      </c>
      <c r="S176" s="29">
        <v>0</v>
      </c>
      <c r="T176" s="29">
        <v>0</v>
      </c>
      <c r="U176" s="29">
        <v>0</v>
      </c>
      <c r="V176" s="65">
        <v>276</v>
      </c>
    </row>
    <row r="177" spans="1:22">
      <c r="A177" s="27" t="s">
        <v>2</v>
      </c>
      <c r="B177" s="28">
        <v>4010</v>
      </c>
      <c r="C177" s="28" t="s">
        <v>208</v>
      </c>
      <c r="D177" s="28" t="s">
        <v>7</v>
      </c>
      <c r="E177" s="28">
        <v>2080</v>
      </c>
      <c r="F177" s="28" t="s">
        <v>1054</v>
      </c>
      <c r="G177" s="35">
        <v>4</v>
      </c>
      <c r="H177" s="36">
        <v>7</v>
      </c>
      <c r="I177" s="35">
        <v>0</v>
      </c>
      <c r="J177" s="29">
        <v>0</v>
      </c>
      <c r="K177" s="29">
        <v>0</v>
      </c>
      <c r="L177" s="29">
        <v>0</v>
      </c>
      <c r="M177" s="29">
        <v>109</v>
      </c>
      <c r="N177" s="29">
        <v>84</v>
      </c>
      <c r="O177" s="29">
        <v>80</v>
      </c>
      <c r="P177" s="29">
        <v>68</v>
      </c>
      <c r="Q177" s="29">
        <v>0</v>
      </c>
      <c r="R177" s="29">
        <v>0</v>
      </c>
      <c r="S177" s="29">
        <v>0</v>
      </c>
      <c r="T177" s="29">
        <v>0</v>
      </c>
      <c r="U177" s="29">
        <v>0</v>
      </c>
      <c r="V177" s="65">
        <v>341</v>
      </c>
    </row>
    <row r="178" spans="1:22">
      <c r="A178" s="27" t="s">
        <v>2</v>
      </c>
      <c r="B178" s="28">
        <v>4010</v>
      </c>
      <c r="C178" s="28" t="s">
        <v>208</v>
      </c>
      <c r="D178" s="28" t="s">
        <v>7</v>
      </c>
      <c r="E178" s="28">
        <v>8705</v>
      </c>
      <c r="F178" s="28" t="s">
        <v>1093</v>
      </c>
      <c r="G178" s="35">
        <v>4</v>
      </c>
      <c r="H178" s="36">
        <v>6</v>
      </c>
      <c r="I178" s="35">
        <v>0</v>
      </c>
      <c r="J178" s="29">
        <v>0</v>
      </c>
      <c r="K178" s="29">
        <v>0</v>
      </c>
      <c r="L178" s="29">
        <v>0</v>
      </c>
      <c r="M178" s="29">
        <v>25</v>
      </c>
      <c r="N178" s="29">
        <v>15</v>
      </c>
      <c r="O178" s="29">
        <v>16</v>
      </c>
      <c r="P178" s="29">
        <v>0</v>
      </c>
      <c r="Q178" s="29">
        <v>0</v>
      </c>
      <c r="R178" s="29">
        <v>0</v>
      </c>
      <c r="S178" s="29">
        <v>0</v>
      </c>
      <c r="T178" s="29">
        <v>0</v>
      </c>
      <c r="U178" s="29">
        <v>0</v>
      </c>
      <c r="V178" s="65">
        <v>56</v>
      </c>
    </row>
    <row r="179" spans="1:22">
      <c r="A179" s="27" t="s">
        <v>2</v>
      </c>
      <c r="B179" s="28">
        <v>4010</v>
      </c>
      <c r="C179" s="28" t="s">
        <v>208</v>
      </c>
      <c r="D179" s="28" t="s">
        <v>7</v>
      </c>
      <c r="E179" s="28">
        <v>1336</v>
      </c>
      <c r="F179" s="28" t="s">
        <v>1044</v>
      </c>
      <c r="G179" s="35">
        <v>4</v>
      </c>
      <c r="H179" s="36">
        <v>9</v>
      </c>
      <c r="I179" s="35">
        <v>0</v>
      </c>
      <c r="J179" s="29">
        <v>0</v>
      </c>
      <c r="K179" s="29">
        <v>0</v>
      </c>
      <c r="L179" s="29">
        <v>0</v>
      </c>
      <c r="M179" s="29">
        <v>67</v>
      </c>
      <c r="N179" s="29">
        <v>54</v>
      </c>
      <c r="O179" s="29">
        <v>64</v>
      </c>
      <c r="P179" s="29">
        <v>91</v>
      </c>
      <c r="Q179" s="29">
        <v>14</v>
      </c>
      <c r="R179" s="29">
        <v>27</v>
      </c>
      <c r="S179" s="29">
        <v>0</v>
      </c>
      <c r="T179" s="29">
        <v>0</v>
      </c>
      <c r="U179" s="29">
        <v>0</v>
      </c>
      <c r="V179" s="65">
        <v>317</v>
      </c>
    </row>
    <row r="180" spans="1:22">
      <c r="A180" s="27" t="s">
        <v>2</v>
      </c>
      <c r="B180" s="28">
        <v>4010</v>
      </c>
      <c r="C180" s="28" t="s">
        <v>208</v>
      </c>
      <c r="D180" s="28" t="s">
        <v>7</v>
      </c>
      <c r="E180" s="28">
        <v>8706</v>
      </c>
      <c r="F180" s="28" t="s">
        <v>1094</v>
      </c>
      <c r="G180" s="35">
        <v>4</v>
      </c>
      <c r="H180" s="36">
        <v>7</v>
      </c>
      <c r="I180" s="35">
        <v>0</v>
      </c>
      <c r="J180" s="29">
        <v>0</v>
      </c>
      <c r="K180" s="29">
        <v>0</v>
      </c>
      <c r="L180" s="29">
        <v>0</v>
      </c>
      <c r="M180" s="29">
        <v>23</v>
      </c>
      <c r="N180" s="29">
        <v>19</v>
      </c>
      <c r="O180" s="29">
        <v>30</v>
      </c>
      <c r="P180" s="29">
        <v>48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  <c r="V180" s="65">
        <v>120</v>
      </c>
    </row>
    <row r="181" spans="1:22">
      <c r="A181" s="27" t="s">
        <v>2</v>
      </c>
      <c r="B181" s="28">
        <v>4010</v>
      </c>
      <c r="C181" s="28" t="s">
        <v>208</v>
      </c>
      <c r="D181" s="28" t="s">
        <v>7</v>
      </c>
      <c r="E181" s="28">
        <v>390</v>
      </c>
      <c r="F181" s="28" t="s">
        <v>1036</v>
      </c>
      <c r="G181" s="35">
        <v>4</v>
      </c>
      <c r="H181" s="36">
        <v>7</v>
      </c>
      <c r="I181" s="35">
        <v>0</v>
      </c>
      <c r="J181" s="29">
        <v>0</v>
      </c>
      <c r="K181" s="29">
        <v>0</v>
      </c>
      <c r="L181" s="29">
        <v>0</v>
      </c>
      <c r="M181" s="29">
        <v>34</v>
      </c>
      <c r="N181" s="29">
        <v>48</v>
      </c>
      <c r="O181" s="29">
        <v>41</v>
      </c>
      <c r="P181" s="29">
        <v>80</v>
      </c>
      <c r="Q181" s="29">
        <v>0</v>
      </c>
      <c r="R181" s="29">
        <v>0</v>
      </c>
      <c r="S181" s="29">
        <v>0</v>
      </c>
      <c r="T181" s="29">
        <v>0</v>
      </c>
      <c r="U181" s="29">
        <v>0</v>
      </c>
      <c r="V181" s="65">
        <v>203</v>
      </c>
    </row>
    <row r="182" spans="1:22">
      <c r="A182" s="27" t="s">
        <v>2</v>
      </c>
      <c r="B182" s="28">
        <v>4010</v>
      </c>
      <c r="C182" s="28" t="s">
        <v>208</v>
      </c>
      <c r="D182" s="28" t="s">
        <v>7</v>
      </c>
      <c r="E182" s="28">
        <v>8508</v>
      </c>
      <c r="F182" s="28" t="s">
        <v>1063</v>
      </c>
      <c r="G182" s="35">
        <v>4</v>
      </c>
      <c r="H182" s="36">
        <v>6</v>
      </c>
      <c r="I182" s="35">
        <v>0</v>
      </c>
      <c r="J182" s="29">
        <v>0</v>
      </c>
      <c r="K182" s="29">
        <v>0</v>
      </c>
      <c r="L182" s="29">
        <v>0</v>
      </c>
      <c r="M182" s="29">
        <v>28</v>
      </c>
      <c r="N182" s="29">
        <v>24</v>
      </c>
      <c r="O182" s="29">
        <v>16</v>
      </c>
      <c r="P182" s="29">
        <v>0</v>
      </c>
      <c r="Q182" s="29">
        <v>0</v>
      </c>
      <c r="R182" s="29">
        <v>0</v>
      </c>
      <c r="S182" s="29">
        <v>0</v>
      </c>
      <c r="T182" s="29">
        <v>0</v>
      </c>
      <c r="U182" s="29">
        <v>0</v>
      </c>
      <c r="V182" s="65">
        <v>68</v>
      </c>
    </row>
    <row r="183" spans="1:22">
      <c r="A183" s="27" t="s">
        <v>2</v>
      </c>
      <c r="B183" s="28">
        <v>4010</v>
      </c>
      <c r="C183" s="28" t="s">
        <v>208</v>
      </c>
      <c r="D183" s="28" t="s">
        <v>7</v>
      </c>
      <c r="E183" s="28">
        <v>8510</v>
      </c>
      <c r="F183" s="28" t="s">
        <v>1064</v>
      </c>
      <c r="G183" s="35">
        <v>4</v>
      </c>
      <c r="H183" s="36">
        <v>6</v>
      </c>
      <c r="I183" s="35">
        <v>0</v>
      </c>
      <c r="J183" s="29">
        <v>0</v>
      </c>
      <c r="K183" s="29">
        <v>0</v>
      </c>
      <c r="L183" s="29">
        <v>0</v>
      </c>
      <c r="M183" s="29">
        <v>19</v>
      </c>
      <c r="N183" s="29">
        <v>14</v>
      </c>
      <c r="O183" s="29">
        <v>10</v>
      </c>
      <c r="P183" s="29">
        <v>0</v>
      </c>
      <c r="Q183" s="29">
        <v>0</v>
      </c>
      <c r="R183" s="29">
        <v>0</v>
      </c>
      <c r="S183" s="29">
        <v>0</v>
      </c>
      <c r="T183" s="29">
        <v>0</v>
      </c>
      <c r="U183" s="29">
        <v>0</v>
      </c>
      <c r="V183" s="65">
        <v>43</v>
      </c>
    </row>
    <row r="184" spans="1:22">
      <c r="A184" s="27" t="s">
        <v>2</v>
      </c>
      <c r="B184" s="28">
        <v>4010</v>
      </c>
      <c r="C184" s="28" t="s">
        <v>208</v>
      </c>
      <c r="D184" s="28" t="s">
        <v>7</v>
      </c>
      <c r="E184" s="28">
        <v>8708</v>
      </c>
      <c r="F184" s="28" t="s">
        <v>1095</v>
      </c>
      <c r="G184" s="35">
        <v>4</v>
      </c>
      <c r="H184" s="36">
        <v>8</v>
      </c>
      <c r="I184" s="35">
        <v>0</v>
      </c>
      <c r="J184" s="29">
        <v>0</v>
      </c>
      <c r="K184" s="29">
        <v>0</v>
      </c>
      <c r="L184" s="29">
        <v>0</v>
      </c>
      <c r="M184" s="29">
        <v>35</v>
      </c>
      <c r="N184" s="29">
        <v>41</v>
      </c>
      <c r="O184" s="29">
        <v>35</v>
      </c>
      <c r="P184" s="29">
        <v>83</v>
      </c>
      <c r="Q184" s="29">
        <v>1</v>
      </c>
      <c r="R184" s="29">
        <v>0</v>
      </c>
      <c r="S184" s="29">
        <v>0</v>
      </c>
      <c r="T184" s="29">
        <v>0</v>
      </c>
      <c r="U184" s="29">
        <v>0</v>
      </c>
      <c r="V184" s="65">
        <v>195</v>
      </c>
    </row>
    <row r="185" spans="1:22">
      <c r="A185" s="27" t="s">
        <v>2</v>
      </c>
      <c r="B185" s="28">
        <v>4010</v>
      </c>
      <c r="C185" s="28" t="s">
        <v>208</v>
      </c>
      <c r="D185" s="28" t="s">
        <v>7</v>
      </c>
      <c r="E185" s="28">
        <v>1337</v>
      </c>
      <c r="F185" s="28" t="s">
        <v>1045</v>
      </c>
      <c r="G185" s="35">
        <v>4</v>
      </c>
      <c r="H185" s="36">
        <v>7</v>
      </c>
      <c r="I185" s="35">
        <v>0</v>
      </c>
      <c r="J185" s="29">
        <v>0</v>
      </c>
      <c r="K185" s="29">
        <v>0</v>
      </c>
      <c r="L185" s="29">
        <v>0</v>
      </c>
      <c r="M185" s="29">
        <v>81</v>
      </c>
      <c r="N185" s="29">
        <v>89</v>
      </c>
      <c r="O185" s="29">
        <v>86</v>
      </c>
      <c r="P185" s="29">
        <v>89</v>
      </c>
      <c r="Q185" s="29">
        <v>0</v>
      </c>
      <c r="R185" s="29">
        <v>0</v>
      </c>
      <c r="S185" s="29">
        <v>0</v>
      </c>
      <c r="T185" s="29">
        <v>0</v>
      </c>
      <c r="U185" s="29">
        <v>0</v>
      </c>
      <c r="V185" s="65">
        <v>345</v>
      </c>
    </row>
    <row r="186" spans="1:22">
      <c r="A186" s="27" t="s">
        <v>2</v>
      </c>
      <c r="B186" s="28">
        <v>4010</v>
      </c>
      <c r="C186" s="28" t="s">
        <v>208</v>
      </c>
      <c r="D186" s="28" t="s">
        <v>7</v>
      </c>
      <c r="E186" s="28">
        <v>8545</v>
      </c>
      <c r="F186" s="28" t="s">
        <v>1075</v>
      </c>
      <c r="G186" s="35">
        <v>4</v>
      </c>
      <c r="H186" s="36">
        <v>6</v>
      </c>
      <c r="I186" s="35">
        <v>0</v>
      </c>
      <c r="J186" s="29">
        <v>0</v>
      </c>
      <c r="K186" s="29">
        <v>0</v>
      </c>
      <c r="L186" s="29">
        <v>0</v>
      </c>
      <c r="M186" s="29">
        <v>45</v>
      </c>
      <c r="N186" s="29">
        <v>55</v>
      </c>
      <c r="O186" s="29">
        <v>51</v>
      </c>
      <c r="P186" s="29">
        <v>0</v>
      </c>
      <c r="Q186" s="29">
        <v>0</v>
      </c>
      <c r="R186" s="29">
        <v>0</v>
      </c>
      <c r="S186" s="29">
        <v>0</v>
      </c>
      <c r="T186" s="29">
        <v>0</v>
      </c>
      <c r="U186" s="29">
        <v>0</v>
      </c>
      <c r="V186" s="65">
        <v>151</v>
      </c>
    </row>
    <row r="187" spans="1:22">
      <c r="A187" s="27" t="s">
        <v>2</v>
      </c>
      <c r="B187" s="28">
        <v>4010</v>
      </c>
      <c r="C187" s="28" t="s">
        <v>208</v>
      </c>
      <c r="D187" s="28" t="s">
        <v>7</v>
      </c>
      <c r="E187" s="28">
        <v>8709</v>
      </c>
      <c r="F187" s="28" t="s">
        <v>1096</v>
      </c>
      <c r="G187" s="35">
        <v>4</v>
      </c>
      <c r="H187" s="36">
        <v>6</v>
      </c>
      <c r="I187" s="35">
        <v>0</v>
      </c>
      <c r="J187" s="29">
        <v>0</v>
      </c>
      <c r="K187" s="29">
        <v>0</v>
      </c>
      <c r="L187" s="29">
        <v>0</v>
      </c>
      <c r="M187" s="29">
        <v>19</v>
      </c>
      <c r="N187" s="29">
        <v>24</v>
      </c>
      <c r="O187" s="29">
        <v>25</v>
      </c>
      <c r="P187" s="29">
        <v>0</v>
      </c>
      <c r="Q187" s="29">
        <v>0</v>
      </c>
      <c r="R187" s="29">
        <v>0</v>
      </c>
      <c r="S187" s="29">
        <v>0</v>
      </c>
      <c r="T187" s="29">
        <v>0</v>
      </c>
      <c r="U187" s="29">
        <v>0</v>
      </c>
      <c r="V187" s="65">
        <v>68</v>
      </c>
    </row>
    <row r="188" spans="1:22">
      <c r="A188" s="27" t="s">
        <v>2</v>
      </c>
      <c r="B188" s="28">
        <v>4010</v>
      </c>
      <c r="C188" s="28" t="s">
        <v>208</v>
      </c>
      <c r="D188" s="28" t="s">
        <v>7</v>
      </c>
      <c r="E188" s="28">
        <v>8721</v>
      </c>
      <c r="F188" s="28" t="s">
        <v>1102</v>
      </c>
      <c r="G188" s="35">
        <v>7</v>
      </c>
      <c r="H188" s="36">
        <v>9</v>
      </c>
      <c r="I188" s="35">
        <v>0</v>
      </c>
      <c r="J188" s="29">
        <v>0</v>
      </c>
      <c r="K188" s="29">
        <v>0</v>
      </c>
      <c r="L188" s="29">
        <v>0</v>
      </c>
      <c r="M188" s="29">
        <v>0</v>
      </c>
      <c r="N188" s="29">
        <v>0</v>
      </c>
      <c r="O188" s="29">
        <v>0</v>
      </c>
      <c r="P188" s="29">
        <v>73</v>
      </c>
      <c r="Q188" s="29">
        <v>9</v>
      </c>
      <c r="R188" s="29">
        <v>2</v>
      </c>
      <c r="S188" s="29">
        <v>0</v>
      </c>
      <c r="T188" s="29">
        <v>0</v>
      </c>
      <c r="U188" s="29">
        <v>0</v>
      </c>
      <c r="V188" s="65">
        <v>84</v>
      </c>
    </row>
    <row r="189" spans="1:22">
      <c r="A189" s="27" t="s">
        <v>2</v>
      </c>
      <c r="B189" s="28">
        <v>4010</v>
      </c>
      <c r="C189" s="28" t="s">
        <v>208</v>
      </c>
      <c r="D189" s="28" t="s">
        <v>7</v>
      </c>
      <c r="E189" s="28">
        <v>8532</v>
      </c>
      <c r="F189" s="28" t="s">
        <v>1068</v>
      </c>
      <c r="G189" s="35">
        <v>4</v>
      </c>
      <c r="H189" s="36">
        <v>6</v>
      </c>
      <c r="I189" s="35">
        <v>0</v>
      </c>
      <c r="J189" s="29">
        <v>0</v>
      </c>
      <c r="K189" s="29">
        <v>0</v>
      </c>
      <c r="L189" s="29">
        <v>0</v>
      </c>
      <c r="M189" s="29">
        <v>27</v>
      </c>
      <c r="N189" s="29">
        <v>27</v>
      </c>
      <c r="O189" s="29">
        <v>22</v>
      </c>
      <c r="P189" s="29">
        <v>0</v>
      </c>
      <c r="Q189" s="29">
        <v>0</v>
      </c>
      <c r="R189" s="29">
        <v>0</v>
      </c>
      <c r="S189" s="29">
        <v>0</v>
      </c>
      <c r="T189" s="29">
        <v>0</v>
      </c>
      <c r="U189" s="29">
        <v>0</v>
      </c>
      <c r="V189" s="65">
        <v>76</v>
      </c>
    </row>
    <row r="190" spans="1:22">
      <c r="A190" s="27" t="s">
        <v>2</v>
      </c>
      <c r="B190" s="28">
        <v>4010</v>
      </c>
      <c r="C190" s="28" t="s">
        <v>208</v>
      </c>
      <c r="D190" s="28" t="s">
        <v>7</v>
      </c>
      <c r="E190" s="28">
        <v>1119</v>
      </c>
      <c r="F190" s="28" t="s">
        <v>1041</v>
      </c>
      <c r="G190" s="35">
        <v>4</v>
      </c>
      <c r="H190" s="36">
        <v>7</v>
      </c>
      <c r="I190" s="35">
        <v>0</v>
      </c>
      <c r="J190" s="29">
        <v>0</v>
      </c>
      <c r="K190" s="29">
        <v>0</v>
      </c>
      <c r="L190" s="29">
        <v>0</v>
      </c>
      <c r="M190" s="29">
        <v>52</v>
      </c>
      <c r="N190" s="29">
        <v>56</v>
      </c>
      <c r="O190" s="29">
        <v>75</v>
      </c>
      <c r="P190" s="29">
        <v>53</v>
      </c>
      <c r="Q190" s="29">
        <v>0</v>
      </c>
      <c r="R190" s="29">
        <v>0</v>
      </c>
      <c r="S190" s="29">
        <v>0</v>
      </c>
      <c r="T190" s="29">
        <v>0</v>
      </c>
      <c r="U190" s="29">
        <v>0</v>
      </c>
      <c r="V190" s="65">
        <v>236</v>
      </c>
    </row>
    <row r="191" spans="1:22">
      <c r="A191" s="27" t="s">
        <v>2</v>
      </c>
      <c r="B191" s="28">
        <v>4010</v>
      </c>
      <c r="C191" s="28" t="s">
        <v>208</v>
      </c>
      <c r="D191" s="28" t="s">
        <v>7</v>
      </c>
      <c r="E191" s="28">
        <v>8533</v>
      </c>
      <c r="F191" s="28" t="s">
        <v>1069</v>
      </c>
      <c r="G191" s="35">
        <v>4</v>
      </c>
      <c r="H191" s="36">
        <v>6</v>
      </c>
      <c r="I191" s="35">
        <v>0</v>
      </c>
      <c r="J191" s="29">
        <v>0</v>
      </c>
      <c r="K191" s="29">
        <v>0</v>
      </c>
      <c r="L191" s="29">
        <v>0</v>
      </c>
      <c r="M191" s="29">
        <v>35</v>
      </c>
      <c r="N191" s="29">
        <v>18</v>
      </c>
      <c r="O191" s="29">
        <v>25</v>
      </c>
      <c r="P191" s="29">
        <v>0</v>
      </c>
      <c r="Q191" s="29">
        <v>0</v>
      </c>
      <c r="R191" s="29">
        <v>0</v>
      </c>
      <c r="S191" s="29">
        <v>0</v>
      </c>
      <c r="T191" s="29">
        <v>0</v>
      </c>
      <c r="U191" s="29">
        <v>0</v>
      </c>
      <c r="V191" s="65">
        <v>78</v>
      </c>
    </row>
    <row r="192" spans="1:22">
      <c r="A192" s="27" t="s">
        <v>2</v>
      </c>
      <c r="B192" s="28">
        <v>4010</v>
      </c>
      <c r="C192" s="28" t="s">
        <v>208</v>
      </c>
      <c r="D192" s="28" t="s">
        <v>7</v>
      </c>
      <c r="E192" s="28">
        <v>1118</v>
      </c>
      <c r="F192" s="28" t="s">
        <v>1040</v>
      </c>
      <c r="G192" s="35">
        <v>4</v>
      </c>
      <c r="H192" s="36">
        <v>6</v>
      </c>
      <c r="I192" s="35">
        <v>0</v>
      </c>
      <c r="J192" s="29">
        <v>0</v>
      </c>
      <c r="K192" s="29">
        <v>0</v>
      </c>
      <c r="L192" s="29">
        <v>0</v>
      </c>
      <c r="M192" s="29">
        <v>97</v>
      </c>
      <c r="N192" s="29">
        <v>91</v>
      </c>
      <c r="O192" s="29">
        <v>67</v>
      </c>
      <c r="P192" s="29">
        <v>0</v>
      </c>
      <c r="Q192" s="29">
        <v>0</v>
      </c>
      <c r="R192" s="29">
        <v>0</v>
      </c>
      <c r="S192" s="29">
        <v>0</v>
      </c>
      <c r="T192" s="29">
        <v>0</v>
      </c>
      <c r="U192" s="29">
        <v>0</v>
      </c>
      <c r="V192" s="65">
        <v>255</v>
      </c>
    </row>
    <row r="193" spans="1:22">
      <c r="A193" s="27" t="s">
        <v>2</v>
      </c>
      <c r="B193" s="28">
        <v>4010</v>
      </c>
      <c r="C193" s="28" t="s">
        <v>208</v>
      </c>
      <c r="D193" s="28" t="s">
        <v>7</v>
      </c>
      <c r="E193" s="28">
        <v>8723</v>
      </c>
      <c r="F193" s="28" t="s">
        <v>1103</v>
      </c>
      <c r="G193" s="35">
        <v>4</v>
      </c>
      <c r="H193" s="36">
        <v>8</v>
      </c>
      <c r="I193" s="35">
        <v>0</v>
      </c>
      <c r="J193" s="29">
        <v>0</v>
      </c>
      <c r="K193" s="29">
        <v>0</v>
      </c>
      <c r="L193" s="29">
        <v>0</v>
      </c>
      <c r="M193" s="29">
        <v>27</v>
      </c>
      <c r="N193" s="29">
        <v>17</v>
      </c>
      <c r="O193" s="29">
        <v>24</v>
      </c>
      <c r="P193" s="29">
        <v>24</v>
      </c>
      <c r="Q193" s="29">
        <v>1</v>
      </c>
      <c r="R193" s="29">
        <v>0</v>
      </c>
      <c r="S193" s="29">
        <v>0</v>
      </c>
      <c r="T193" s="29">
        <v>0</v>
      </c>
      <c r="U193" s="29">
        <v>0</v>
      </c>
      <c r="V193" s="65">
        <v>93</v>
      </c>
    </row>
    <row r="194" spans="1:22">
      <c r="A194" s="27" t="s">
        <v>2</v>
      </c>
      <c r="B194" s="28">
        <v>4010</v>
      </c>
      <c r="C194" s="28" t="s">
        <v>208</v>
      </c>
      <c r="D194" s="28" t="s">
        <v>7</v>
      </c>
      <c r="E194" s="28">
        <v>8550</v>
      </c>
      <c r="F194" s="28" t="s">
        <v>1080</v>
      </c>
      <c r="G194" s="35">
        <v>4</v>
      </c>
      <c r="H194" s="36">
        <v>6</v>
      </c>
      <c r="I194" s="35">
        <v>0</v>
      </c>
      <c r="J194" s="29">
        <v>0</v>
      </c>
      <c r="K194" s="29">
        <v>0</v>
      </c>
      <c r="L194" s="29">
        <v>0</v>
      </c>
      <c r="M194" s="29">
        <v>43</v>
      </c>
      <c r="N194" s="29">
        <v>53</v>
      </c>
      <c r="O194" s="29">
        <v>39</v>
      </c>
      <c r="P194" s="29">
        <v>0</v>
      </c>
      <c r="Q194" s="29">
        <v>0</v>
      </c>
      <c r="R194" s="29">
        <v>0</v>
      </c>
      <c r="S194" s="29">
        <v>0</v>
      </c>
      <c r="T194" s="29">
        <v>0</v>
      </c>
      <c r="U194" s="29">
        <v>0</v>
      </c>
      <c r="V194" s="65">
        <v>135</v>
      </c>
    </row>
    <row r="195" spans="1:22">
      <c r="A195" s="27" t="s">
        <v>2</v>
      </c>
      <c r="B195" s="28">
        <v>4010</v>
      </c>
      <c r="C195" s="28" t="s">
        <v>208</v>
      </c>
      <c r="D195" s="28" t="s">
        <v>7</v>
      </c>
      <c r="E195" s="28">
        <v>8531</v>
      </c>
      <c r="F195" s="28" t="s">
        <v>235</v>
      </c>
      <c r="G195" s="35">
        <v>4</v>
      </c>
      <c r="H195" s="36">
        <v>6</v>
      </c>
      <c r="I195" s="35">
        <v>0</v>
      </c>
      <c r="J195" s="29">
        <v>0</v>
      </c>
      <c r="K195" s="29">
        <v>0</v>
      </c>
      <c r="L195" s="29">
        <v>0</v>
      </c>
      <c r="M195" s="29">
        <v>50</v>
      </c>
      <c r="N195" s="29">
        <v>39</v>
      </c>
      <c r="O195" s="29">
        <v>49</v>
      </c>
      <c r="P195" s="29">
        <v>0</v>
      </c>
      <c r="Q195" s="29">
        <v>0</v>
      </c>
      <c r="R195" s="29">
        <v>0</v>
      </c>
      <c r="S195" s="29">
        <v>0</v>
      </c>
      <c r="T195" s="29">
        <v>0</v>
      </c>
      <c r="U195" s="29">
        <v>0</v>
      </c>
      <c r="V195" s="65">
        <v>138</v>
      </c>
    </row>
    <row r="196" spans="1:22">
      <c r="A196" s="27" t="s">
        <v>2</v>
      </c>
      <c r="B196" s="28">
        <v>4010</v>
      </c>
      <c r="C196" s="28" t="s">
        <v>208</v>
      </c>
      <c r="D196" s="28" t="s">
        <v>7</v>
      </c>
      <c r="E196" s="28">
        <v>588</v>
      </c>
      <c r="F196" s="28" t="s">
        <v>432</v>
      </c>
      <c r="G196" s="35">
        <v>4</v>
      </c>
      <c r="H196" s="36">
        <v>7</v>
      </c>
      <c r="I196" s="35">
        <v>0</v>
      </c>
      <c r="J196" s="29">
        <v>0</v>
      </c>
      <c r="K196" s="29">
        <v>0</v>
      </c>
      <c r="L196" s="29">
        <v>0</v>
      </c>
      <c r="M196" s="29">
        <v>61</v>
      </c>
      <c r="N196" s="29">
        <v>42</v>
      </c>
      <c r="O196" s="29">
        <v>46</v>
      </c>
      <c r="P196" s="29">
        <v>145</v>
      </c>
      <c r="Q196" s="29">
        <v>0</v>
      </c>
      <c r="R196" s="29">
        <v>0</v>
      </c>
      <c r="S196" s="29">
        <v>0</v>
      </c>
      <c r="T196" s="29">
        <v>0</v>
      </c>
      <c r="U196" s="29">
        <v>0</v>
      </c>
      <c r="V196" s="65">
        <v>294</v>
      </c>
    </row>
    <row r="197" spans="1:22">
      <c r="A197" s="27" t="s">
        <v>2</v>
      </c>
      <c r="B197" s="28">
        <v>4010</v>
      </c>
      <c r="C197" s="28" t="s">
        <v>208</v>
      </c>
      <c r="D197" s="28" t="s">
        <v>7</v>
      </c>
      <c r="E197" s="28">
        <v>8902</v>
      </c>
      <c r="F197" s="28" t="s">
        <v>223</v>
      </c>
      <c r="G197" s="35">
        <v>10</v>
      </c>
      <c r="H197" s="36">
        <v>12</v>
      </c>
      <c r="I197" s="35">
        <v>0</v>
      </c>
      <c r="J197" s="29">
        <v>0</v>
      </c>
      <c r="K197" s="29">
        <v>0</v>
      </c>
      <c r="L197" s="29">
        <v>0</v>
      </c>
      <c r="M197" s="29">
        <v>0</v>
      </c>
      <c r="N197" s="29">
        <v>0</v>
      </c>
      <c r="O197" s="29">
        <v>0</v>
      </c>
      <c r="P197" s="29">
        <v>0</v>
      </c>
      <c r="Q197" s="29">
        <v>0</v>
      </c>
      <c r="R197" s="29">
        <v>0</v>
      </c>
      <c r="S197" s="29">
        <v>24</v>
      </c>
      <c r="T197" s="29">
        <v>15</v>
      </c>
      <c r="U197" s="29">
        <v>8</v>
      </c>
      <c r="V197" s="65">
        <v>47</v>
      </c>
    </row>
    <row r="198" spans="1:22">
      <c r="A198" s="27" t="s">
        <v>2</v>
      </c>
      <c r="B198" s="28">
        <v>4010</v>
      </c>
      <c r="C198" s="28" t="s">
        <v>208</v>
      </c>
      <c r="D198" s="28" t="s">
        <v>7</v>
      </c>
      <c r="E198" s="28">
        <v>1029</v>
      </c>
      <c r="F198" s="28" t="s">
        <v>1039</v>
      </c>
      <c r="G198" s="35">
        <v>7</v>
      </c>
      <c r="H198" s="36">
        <v>7</v>
      </c>
      <c r="I198" s="35">
        <v>0</v>
      </c>
      <c r="J198" s="29">
        <v>0</v>
      </c>
      <c r="K198" s="29">
        <v>0</v>
      </c>
      <c r="L198" s="29">
        <v>0</v>
      </c>
      <c r="M198" s="29">
        <v>0</v>
      </c>
      <c r="N198" s="29">
        <v>0</v>
      </c>
      <c r="O198" s="29">
        <v>0</v>
      </c>
      <c r="P198" s="29">
        <v>92</v>
      </c>
      <c r="Q198" s="29">
        <v>0</v>
      </c>
      <c r="R198" s="29">
        <v>0</v>
      </c>
      <c r="S198" s="29">
        <v>0</v>
      </c>
      <c r="T198" s="29">
        <v>0</v>
      </c>
      <c r="U198" s="29">
        <v>0</v>
      </c>
      <c r="V198" s="65">
        <v>92</v>
      </c>
    </row>
    <row r="199" spans="1:22">
      <c r="A199" s="27" t="s">
        <v>2</v>
      </c>
      <c r="B199" s="28">
        <v>4010</v>
      </c>
      <c r="C199" s="28" t="s">
        <v>208</v>
      </c>
      <c r="D199" s="28" t="s">
        <v>7</v>
      </c>
      <c r="E199" s="28">
        <v>8710</v>
      </c>
      <c r="F199" s="28" t="s">
        <v>1097</v>
      </c>
      <c r="G199" s="35">
        <v>6</v>
      </c>
      <c r="H199" s="36">
        <v>9</v>
      </c>
      <c r="I199" s="35">
        <v>0</v>
      </c>
      <c r="J199" s="29">
        <v>0</v>
      </c>
      <c r="K199" s="29">
        <v>0</v>
      </c>
      <c r="L199" s="29">
        <v>0</v>
      </c>
      <c r="M199" s="29">
        <v>0</v>
      </c>
      <c r="N199" s="29">
        <v>0</v>
      </c>
      <c r="O199" s="29">
        <v>47</v>
      </c>
      <c r="P199" s="29">
        <v>129</v>
      </c>
      <c r="Q199" s="29">
        <v>11</v>
      </c>
      <c r="R199" s="29">
        <v>20</v>
      </c>
      <c r="S199" s="29">
        <v>0</v>
      </c>
      <c r="T199" s="29">
        <v>0</v>
      </c>
      <c r="U199" s="29">
        <v>0</v>
      </c>
      <c r="V199" s="65">
        <v>207</v>
      </c>
    </row>
    <row r="200" spans="1:22">
      <c r="A200" s="27" t="s">
        <v>2</v>
      </c>
      <c r="B200" s="28">
        <v>4010</v>
      </c>
      <c r="C200" s="28" t="s">
        <v>208</v>
      </c>
      <c r="D200" s="28" t="s">
        <v>7</v>
      </c>
      <c r="E200" s="28">
        <v>8711</v>
      </c>
      <c r="F200" s="28" t="s">
        <v>1098</v>
      </c>
      <c r="G200" s="35">
        <v>7</v>
      </c>
      <c r="H200" s="36">
        <v>7</v>
      </c>
      <c r="I200" s="35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119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  <c r="V200" s="65">
        <v>119</v>
      </c>
    </row>
    <row r="201" spans="1:22">
      <c r="A201" s="27" t="s">
        <v>2</v>
      </c>
      <c r="B201" s="28">
        <v>4010</v>
      </c>
      <c r="C201" s="28" t="s">
        <v>208</v>
      </c>
      <c r="D201" s="28" t="s">
        <v>7</v>
      </c>
      <c r="E201" s="28">
        <v>8534</v>
      </c>
      <c r="F201" s="28" t="s">
        <v>1070</v>
      </c>
      <c r="G201" s="35">
        <v>4</v>
      </c>
      <c r="H201" s="36">
        <v>6</v>
      </c>
      <c r="I201" s="35">
        <v>0</v>
      </c>
      <c r="J201" s="29">
        <v>0</v>
      </c>
      <c r="K201" s="29">
        <v>0</v>
      </c>
      <c r="L201" s="29">
        <v>0</v>
      </c>
      <c r="M201" s="29">
        <v>20</v>
      </c>
      <c r="N201" s="29">
        <v>19</v>
      </c>
      <c r="O201" s="29">
        <v>12</v>
      </c>
      <c r="P201" s="29">
        <v>0</v>
      </c>
      <c r="Q201" s="29">
        <v>0</v>
      </c>
      <c r="R201" s="29">
        <v>0</v>
      </c>
      <c r="S201" s="29">
        <v>0</v>
      </c>
      <c r="T201" s="29">
        <v>0</v>
      </c>
      <c r="U201" s="29">
        <v>0</v>
      </c>
      <c r="V201" s="65">
        <v>51</v>
      </c>
    </row>
    <row r="202" spans="1:22">
      <c r="A202" s="27" t="s">
        <v>2</v>
      </c>
      <c r="B202" s="28">
        <v>4010</v>
      </c>
      <c r="C202" s="28" t="s">
        <v>208</v>
      </c>
      <c r="D202" s="28" t="s">
        <v>7</v>
      </c>
      <c r="E202" s="28">
        <v>8502</v>
      </c>
      <c r="F202" s="28" t="s">
        <v>1060</v>
      </c>
      <c r="G202" s="35">
        <v>4</v>
      </c>
      <c r="H202" s="36">
        <v>6</v>
      </c>
      <c r="I202" s="35">
        <v>0</v>
      </c>
      <c r="J202" s="29">
        <v>0</v>
      </c>
      <c r="K202" s="29">
        <v>0</v>
      </c>
      <c r="L202" s="29">
        <v>0</v>
      </c>
      <c r="M202" s="29">
        <v>27</v>
      </c>
      <c r="N202" s="29">
        <v>24</v>
      </c>
      <c r="O202" s="29">
        <v>18</v>
      </c>
      <c r="P202" s="29">
        <v>0</v>
      </c>
      <c r="Q202" s="29">
        <v>0</v>
      </c>
      <c r="R202" s="29">
        <v>0</v>
      </c>
      <c r="S202" s="29">
        <v>0</v>
      </c>
      <c r="T202" s="29">
        <v>0</v>
      </c>
      <c r="U202" s="29">
        <v>0</v>
      </c>
      <c r="V202" s="65">
        <v>69</v>
      </c>
    </row>
    <row r="203" spans="1:22">
      <c r="A203" s="27" t="s">
        <v>2</v>
      </c>
      <c r="B203" s="28">
        <v>4010</v>
      </c>
      <c r="C203" s="28" t="s">
        <v>208</v>
      </c>
      <c r="D203" s="28" t="s">
        <v>7</v>
      </c>
      <c r="E203" s="28">
        <v>1680</v>
      </c>
      <c r="F203" s="28" t="s">
        <v>1053</v>
      </c>
      <c r="G203" s="35">
        <v>4</v>
      </c>
      <c r="H203" s="36">
        <v>7</v>
      </c>
      <c r="I203" s="35">
        <v>0</v>
      </c>
      <c r="J203" s="29">
        <v>0</v>
      </c>
      <c r="K203" s="29">
        <v>0</v>
      </c>
      <c r="L203" s="29">
        <v>0</v>
      </c>
      <c r="M203" s="29">
        <v>111</v>
      </c>
      <c r="N203" s="29">
        <v>115</v>
      </c>
      <c r="O203" s="29">
        <v>105</v>
      </c>
      <c r="P203" s="29">
        <v>86</v>
      </c>
      <c r="Q203" s="29">
        <v>0</v>
      </c>
      <c r="R203" s="29">
        <v>0</v>
      </c>
      <c r="S203" s="29">
        <v>0</v>
      </c>
      <c r="T203" s="29">
        <v>0</v>
      </c>
      <c r="U203" s="29">
        <v>0</v>
      </c>
      <c r="V203" s="65">
        <v>417</v>
      </c>
    </row>
    <row r="204" spans="1:22">
      <c r="A204" s="27" t="s">
        <v>2</v>
      </c>
      <c r="B204" s="28">
        <v>4010</v>
      </c>
      <c r="C204" s="28" t="s">
        <v>208</v>
      </c>
      <c r="D204" s="28" t="s">
        <v>7</v>
      </c>
      <c r="E204" s="28">
        <v>8712</v>
      </c>
      <c r="F204" s="28" t="s">
        <v>1099</v>
      </c>
      <c r="G204" s="35">
        <v>4</v>
      </c>
      <c r="H204" s="36">
        <v>7</v>
      </c>
      <c r="I204" s="35">
        <v>0</v>
      </c>
      <c r="J204" s="29">
        <v>0</v>
      </c>
      <c r="K204" s="29">
        <v>0</v>
      </c>
      <c r="L204" s="29">
        <v>0</v>
      </c>
      <c r="M204" s="29">
        <v>36</v>
      </c>
      <c r="N204" s="29">
        <v>32</v>
      </c>
      <c r="O204" s="29">
        <v>53</v>
      </c>
      <c r="P204" s="29">
        <v>40</v>
      </c>
      <c r="Q204" s="29">
        <v>0</v>
      </c>
      <c r="R204" s="29">
        <v>0</v>
      </c>
      <c r="S204" s="29">
        <v>0</v>
      </c>
      <c r="T204" s="29">
        <v>0</v>
      </c>
      <c r="U204" s="29">
        <v>0</v>
      </c>
      <c r="V204" s="65">
        <v>161</v>
      </c>
    </row>
    <row r="205" spans="1:22">
      <c r="A205" s="27" t="s">
        <v>2</v>
      </c>
      <c r="B205" s="28">
        <v>4010</v>
      </c>
      <c r="C205" s="28" t="s">
        <v>208</v>
      </c>
      <c r="D205" s="28" t="s">
        <v>7</v>
      </c>
      <c r="E205" s="28">
        <v>8703</v>
      </c>
      <c r="F205" s="28" t="s">
        <v>1091</v>
      </c>
      <c r="G205" s="35">
        <v>7</v>
      </c>
      <c r="H205" s="36">
        <v>9</v>
      </c>
      <c r="I205" s="35">
        <v>0</v>
      </c>
      <c r="J205" s="29">
        <v>0</v>
      </c>
      <c r="K205" s="29">
        <v>0</v>
      </c>
      <c r="L205" s="29">
        <v>0</v>
      </c>
      <c r="M205" s="29">
        <v>0</v>
      </c>
      <c r="N205" s="29">
        <v>0</v>
      </c>
      <c r="O205" s="29">
        <v>0</v>
      </c>
      <c r="P205" s="29">
        <v>149</v>
      </c>
      <c r="Q205" s="29">
        <v>19</v>
      </c>
      <c r="R205" s="29">
        <v>15</v>
      </c>
      <c r="S205" s="29">
        <v>0</v>
      </c>
      <c r="T205" s="29">
        <v>0</v>
      </c>
      <c r="U205" s="29">
        <v>0</v>
      </c>
      <c r="V205" s="65">
        <v>183</v>
      </c>
    </row>
    <row r="206" spans="1:22">
      <c r="A206" s="27" t="s">
        <v>2</v>
      </c>
      <c r="B206" s="28">
        <v>4010</v>
      </c>
      <c r="C206" s="28" t="s">
        <v>208</v>
      </c>
      <c r="D206" s="28" t="s">
        <v>7</v>
      </c>
      <c r="E206" s="28">
        <v>1340</v>
      </c>
      <c r="F206" s="28" t="s">
        <v>1048</v>
      </c>
      <c r="G206" s="35">
        <v>4</v>
      </c>
      <c r="H206" s="36">
        <v>6</v>
      </c>
      <c r="I206" s="35">
        <v>0</v>
      </c>
      <c r="J206" s="29">
        <v>0</v>
      </c>
      <c r="K206" s="29">
        <v>0</v>
      </c>
      <c r="L206" s="29">
        <v>0</v>
      </c>
      <c r="M206" s="29">
        <v>101</v>
      </c>
      <c r="N206" s="29">
        <v>105</v>
      </c>
      <c r="O206" s="29">
        <v>99</v>
      </c>
      <c r="P206" s="29">
        <v>0</v>
      </c>
      <c r="Q206" s="29">
        <v>0</v>
      </c>
      <c r="R206" s="29">
        <v>0</v>
      </c>
      <c r="S206" s="29">
        <v>0</v>
      </c>
      <c r="T206" s="29">
        <v>0</v>
      </c>
      <c r="U206" s="29">
        <v>0</v>
      </c>
      <c r="V206" s="65">
        <v>305</v>
      </c>
    </row>
    <row r="207" spans="1:22">
      <c r="A207" s="27" t="s">
        <v>2</v>
      </c>
      <c r="B207" s="28">
        <v>4010</v>
      </c>
      <c r="C207" s="28" t="s">
        <v>208</v>
      </c>
      <c r="D207" s="28" t="s">
        <v>7</v>
      </c>
      <c r="E207" s="28">
        <v>1338</v>
      </c>
      <c r="F207" s="28" t="s">
        <v>1046</v>
      </c>
      <c r="G207" s="35">
        <v>4</v>
      </c>
      <c r="H207" s="36">
        <v>9</v>
      </c>
      <c r="I207" s="35">
        <v>0</v>
      </c>
      <c r="J207" s="29">
        <v>0</v>
      </c>
      <c r="K207" s="29">
        <v>0</v>
      </c>
      <c r="L207" s="29">
        <v>0</v>
      </c>
      <c r="M207" s="29">
        <v>79</v>
      </c>
      <c r="N207" s="29">
        <v>86</v>
      </c>
      <c r="O207" s="29">
        <v>85</v>
      </c>
      <c r="P207" s="29">
        <v>78</v>
      </c>
      <c r="Q207" s="29">
        <v>11</v>
      </c>
      <c r="R207" s="29">
        <v>12</v>
      </c>
      <c r="S207" s="29">
        <v>0</v>
      </c>
      <c r="T207" s="29">
        <v>0</v>
      </c>
      <c r="U207" s="29">
        <v>0</v>
      </c>
      <c r="V207" s="65">
        <v>351</v>
      </c>
    </row>
    <row r="208" spans="1:22">
      <c r="A208" s="27" t="s">
        <v>2</v>
      </c>
      <c r="B208" s="28">
        <v>4010</v>
      </c>
      <c r="C208" s="28" t="s">
        <v>208</v>
      </c>
      <c r="D208" s="28" t="s">
        <v>7</v>
      </c>
      <c r="E208" s="28">
        <v>8549</v>
      </c>
      <c r="F208" s="28" t="s">
        <v>1079</v>
      </c>
      <c r="G208" s="35">
        <v>4</v>
      </c>
      <c r="H208" s="36">
        <v>6</v>
      </c>
      <c r="I208" s="35">
        <v>0</v>
      </c>
      <c r="J208" s="29">
        <v>0</v>
      </c>
      <c r="K208" s="29">
        <v>0</v>
      </c>
      <c r="L208" s="29">
        <v>0</v>
      </c>
      <c r="M208" s="29">
        <v>26</v>
      </c>
      <c r="N208" s="29">
        <v>22</v>
      </c>
      <c r="O208" s="29">
        <v>26</v>
      </c>
      <c r="P208" s="29">
        <v>0</v>
      </c>
      <c r="Q208" s="29">
        <v>0</v>
      </c>
      <c r="R208" s="29">
        <v>0</v>
      </c>
      <c r="S208" s="29">
        <v>0</v>
      </c>
      <c r="T208" s="29">
        <v>0</v>
      </c>
      <c r="U208" s="29">
        <v>0</v>
      </c>
      <c r="V208" s="65">
        <v>74</v>
      </c>
    </row>
    <row r="209" spans="1:22">
      <c r="A209" s="27" t="s">
        <v>2</v>
      </c>
      <c r="B209" s="28">
        <v>4010</v>
      </c>
      <c r="C209" s="28" t="s">
        <v>208</v>
      </c>
      <c r="D209" s="28" t="s">
        <v>7</v>
      </c>
      <c r="E209" s="28">
        <v>8726</v>
      </c>
      <c r="F209" s="28" t="s">
        <v>42</v>
      </c>
      <c r="G209" s="35">
        <v>4</v>
      </c>
      <c r="H209" s="36">
        <v>7</v>
      </c>
      <c r="I209" s="35">
        <v>0</v>
      </c>
      <c r="J209" s="29">
        <v>0</v>
      </c>
      <c r="K209" s="29">
        <v>0</v>
      </c>
      <c r="L209" s="29">
        <v>0</v>
      </c>
      <c r="M209" s="29">
        <v>56</v>
      </c>
      <c r="N209" s="29">
        <v>27</v>
      </c>
      <c r="O209" s="29">
        <v>54</v>
      </c>
      <c r="P209" s="29">
        <v>91</v>
      </c>
      <c r="Q209" s="29">
        <v>0</v>
      </c>
      <c r="R209" s="29">
        <v>0</v>
      </c>
      <c r="S209" s="29">
        <v>0</v>
      </c>
      <c r="T209" s="29">
        <v>0</v>
      </c>
      <c r="U209" s="29">
        <v>0</v>
      </c>
      <c r="V209" s="65">
        <v>228</v>
      </c>
    </row>
    <row r="210" spans="1:22">
      <c r="A210" s="27" t="s">
        <v>2</v>
      </c>
      <c r="B210" s="28">
        <v>4010</v>
      </c>
      <c r="C210" s="28" t="s">
        <v>208</v>
      </c>
      <c r="D210" s="28" t="s">
        <v>7</v>
      </c>
      <c r="E210" s="28">
        <v>8713</v>
      </c>
      <c r="F210" s="28" t="s">
        <v>1100</v>
      </c>
      <c r="G210" s="35">
        <v>4</v>
      </c>
      <c r="H210" s="36">
        <v>7</v>
      </c>
      <c r="I210" s="35">
        <v>0</v>
      </c>
      <c r="J210" s="29">
        <v>0</v>
      </c>
      <c r="K210" s="29">
        <v>0</v>
      </c>
      <c r="L210" s="29">
        <v>0</v>
      </c>
      <c r="M210" s="29">
        <v>45</v>
      </c>
      <c r="N210" s="29">
        <v>40</v>
      </c>
      <c r="O210" s="29">
        <v>31</v>
      </c>
      <c r="P210" s="29">
        <v>44</v>
      </c>
      <c r="Q210" s="29">
        <v>0</v>
      </c>
      <c r="R210" s="29">
        <v>0</v>
      </c>
      <c r="S210" s="29">
        <v>0</v>
      </c>
      <c r="T210" s="29">
        <v>0</v>
      </c>
      <c r="U210" s="29">
        <v>0</v>
      </c>
      <c r="V210" s="65">
        <v>160</v>
      </c>
    </row>
    <row r="211" spans="1:22">
      <c r="A211" s="27" t="s">
        <v>2</v>
      </c>
      <c r="B211" s="28">
        <v>4010</v>
      </c>
      <c r="C211" s="28" t="s">
        <v>208</v>
      </c>
      <c r="D211" s="28" t="s">
        <v>7</v>
      </c>
      <c r="E211" s="28">
        <v>8546</v>
      </c>
      <c r="F211" s="28" t="s">
        <v>1076</v>
      </c>
      <c r="G211" s="35">
        <v>4</v>
      </c>
      <c r="H211" s="36">
        <v>6</v>
      </c>
      <c r="I211" s="35">
        <v>0</v>
      </c>
      <c r="J211" s="29">
        <v>0</v>
      </c>
      <c r="K211" s="29">
        <v>0</v>
      </c>
      <c r="L211" s="29">
        <v>0</v>
      </c>
      <c r="M211" s="29">
        <v>21</v>
      </c>
      <c r="N211" s="29">
        <v>24</v>
      </c>
      <c r="O211" s="29">
        <v>21</v>
      </c>
      <c r="P211" s="29">
        <v>0</v>
      </c>
      <c r="Q211" s="29">
        <v>0</v>
      </c>
      <c r="R211" s="29">
        <v>0</v>
      </c>
      <c r="S211" s="29">
        <v>0</v>
      </c>
      <c r="T211" s="29">
        <v>0</v>
      </c>
      <c r="U211" s="29">
        <v>0</v>
      </c>
      <c r="V211" s="65">
        <v>66</v>
      </c>
    </row>
    <row r="212" spans="1:22">
      <c r="A212" s="27" t="s">
        <v>2</v>
      </c>
      <c r="B212" s="28">
        <v>4010</v>
      </c>
      <c r="C212" s="28" t="s">
        <v>208</v>
      </c>
      <c r="D212" s="28" t="s">
        <v>7</v>
      </c>
      <c r="E212" s="28">
        <v>8552</v>
      </c>
      <c r="F212" s="28" t="s">
        <v>1082</v>
      </c>
      <c r="G212" s="35">
        <v>4</v>
      </c>
      <c r="H212" s="36">
        <v>6</v>
      </c>
      <c r="I212" s="35">
        <v>0</v>
      </c>
      <c r="J212" s="29">
        <v>0</v>
      </c>
      <c r="K212" s="29">
        <v>0</v>
      </c>
      <c r="L212" s="29">
        <v>0</v>
      </c>
      <c r="M212" s="29">
        <v>54</v>
      </c>
      <c r="N212" s="29">
        <v>66</v>
      </c>
      <c r="O212" s="29">
        <v>53</v>
      </c>
      <c r="P212" s="29">
        <v>0</v>
      </c>
      <c r="Q212" s="29">
        <v>0</v>
      </c>
      <c r="R212" s="29">
        <v>0</v>
      </c>
      <c r="S212" s="29">
        <v>0</v>
      </c>
      <c r="T212" s="29">
        <v>0</v>
      </c>
      <c r="U212" s="29">
        <v>0</v>
      </c>
      <c r="V212" s="65">
        <v>173</v>
      </c>
    </row>
    <row r="213" spans="1:22">
      <c r="A213" s="27" t="s">
        <v>2</v>
      </c>
      <c r="B213" s="28">
        <v>4010</v>
      </c>
      <c r="C213" s="28" t="s">
        <v>208</v>
      </c>
      <c r="D213" s="28" t="s">
        <v>7</v>
      </c>
      <c r="E213" s="28">
        <v>2082</v>
      </c>
      <c r="F213" s="28" t="s">
        <v>1055</v>
      </c>
      <c r="G213" s="35">
        <v>4</v>
      </c>
      <c r="H213" s="36">
        <v>6</v>
      </c>
      <c r="I213" s="35">
        <v>0</v>
      </c>
      <c r="J213" s="29">
        <v>0</v>
      </c>
      <c r="K213" s="29">
        <v>0</v>
      </c>
      <c r="L213" s="29">
        <v>0</v>
      </c>
      <c r="M213" s="29">
        <v>43</v>
      </c>
      <c r="N213" s="29">
        <v>40</v>
      </c>
      <c r="O213" s="29">
        <v>24</v>
      </c>
      <c r="P213" s="29">
        <v>0</v>
      </c>
      <c r="Q213" s="29">
        <v>0</v>
      </c>
      <c r="R213" s="29">
        <v>0</v>
      </c>
      <c r="S213" s="29">
        <v>0</v>
      </c>
      <c r="T213" s="29">
        <v>0</v>
      </c>
      <c r="U213" s="29">
        <v>0</v>
      </c>
      <c r="V213" s="65">
        <v>107</v>
      </c>
    </row>
    <row r="214" spans="1:22">
      <c r="A214" s="27" t="s">
        <v>2</v>
      </c>
      <c r="B214" s="28">
        <v>4010</v>
      </c>
      <c r="C214" s="28" t="s">
        <v>208</v>
      </c>
      <c r="D214" s="28" t="s">
        <v>7</v>
      </c>
      <c r="E214" s="28">
        <v>8556</v>
      </c>
      <c r="F214" s="28" t="s">
        <v>1086</v>
      </c>
      <c r="G214" s="35">
        <v>4</v>
      </c>
      <c r="H214" s="36">
        <v>6</v>
      </c>
      <c r="I214" s="35">
        <v>0</v>
      </c>
      <c r="J214" s="29">
        <v>0</v>
      </c>
      <c r="K214" s="29">
        <v>0</v>
      </c>
      <c r="L214" s="29">
        <v>0</v>
      </c>
      <c r="M214" s="29">
        <v>29</v>
      </c>
      <c r="N214" s="29">
        <v>41</v>
      </c>
      <c r="O214" s="29">
        <v>20</v>
      </c>
      <c r="P214" s="29">
        <v>0</v>
      </c>
      <c r="Q214" s="29">
        <v>0</v>
      </c>
      <c r="R214" s="29">
        <v>0</v>
      </c>
      <c r="S214" s="29">
        <v>0</v>
      </c>
      <c r="T214" s="29">
        <v>0</v>
      </c>
      <c r="U214" s="29">
        <v>0</v>
      </c>
      <c r="V214" s="65">
        <v>90</v>
      </c>
    </row>
    <row r="215" spans="1:22">
      <c r="A215" s="27" t="s">
        <v>2</v>
      </c>
      <c r="B215" s="28">
        <v>4010</v>
      </c>
      <c r="C215" s="28" t="s">
        <v>208</v>
      </c>
      <c r="D215" s="28" t="s">
        <v>7</v>
      </c>
      <c r="E215" s="28">
        <v>8536</v>
      </c>
      <c r="F215" s="28" t="s">
        <v>1071</v>
      </c>
      <c r="G215" s="35">
        <v>4</v>
      </c>
      <c r="H215" s="36">
        <v>6</v>
      </c>
      <c r="I215" s="35">
        <v>0</v>
      </c>
      <c r="J215" s="29">
        <v>0</v>
      </c>
      <c r="K215" s="29">
        <v>0</v>
      </c>
      <c r="L215" s="29">
        <v>0</v>
      </c>
      <c r="M215" s="29">
        <v>35</v>
      </c>
      <c r="N215" s="29">
        <v>36</v>
      </c>
      <c r="O215" s="29">
        <v>39</v>
      </c>
      <c r="P215" s="29">
        <v>0</v>
      </c>
      <c r="Q215" s="29">
        <v>0</v>
      </c>
      <c r="R215" s="29">
        <v>0</v>
      </c>
      <c r="S215" s="29">
        <v>0</v>
      </c>
      <c r="T215" s="29">
        <v>0</v>
      </c>
      <c r="U215" s="29">
        <v>0</v>
      </c>
      <c r="V215" s="65">
        <v>110</v>
      </c>
    </row>
    <row r="216" spans="1:22">
      <c r="A216" s="27" t="s">
        <v>2</v>
      </c>
      <c r="B216" s="28">
        <v>4010</v>
      </c>
      <c r="C216" s="28" t="s">
        <v>208</v>
      </c>
      <c r="D216" s="28" t="s">
        <v>7</v>
      </c>
      <c r="E216" s="28">
        <v>8725</v>
      </c>
      <c r="F216" s="28" t="s">
        <v>1105</v>
      </c>
      <c r="G216" s="35">
        <v>4</v>
      </c>
      <c r="H216" s="36">
        <v>7</v>
      </c>
      <c r="I216" s="35">
        <v>0</v>
      </c>
      <c r="J216" s="29">
        <v>0</v>
      </c>
      <c r="K216" s="29">
        <v>0</v>
      </c>
      <c r="L216" s="29">
        <v>0</v>
      </c>
      <c r="M216" s="29">
        <v>51</v>
      </c>
      <c r="N216" s="29">
        <v>52</v>
      </c>
      <c r="O216" s="29">
        <v>48</v>
      </c>
      <c r="P216" s="29">
        <v>143</v>
      </c>
      <c r="Q216" s="29">
        <v>0</v>
      </c>
      <c r="R216" s="29">
        <v>0</v>
      </c>
      <c r="S216" s="29">
        <v>0</v>
      </c>
      <c r="T216" s="29">
        <v>0</v>
      </c>
      <c r="U216" s="29">
        <v>0</v>
      </c>
      <c r="V216" s="65">
        <v>294</v>
      </c>
    </row>
    <row r="217" spans="1:22">
      <c r="A217" s="27" t="s">
        <v>2</v>
      </c>
      <c r="B217" s="28">
        <v>4010</v>
      </c>
      <c r="C217" s="28" t="s">
        <v>208</v>
      </c>
      <c r="D217" s="28" t="s">
        <v>7</v>
      </c>
      <c r="E217" s="28">
        <v>346</v>
      </c>
      <c r="F217" s="28" t="s">
        <v>209</v>
      </c>
      <c r="G217" s="35">
        <v>8</v>
      </c>
      <c r="H217" s="36">
        <v>12</v>
      </c>
      <c r="I217" s="35">
        <v>0</v>
      </c>
      <c r="J217" s="29">
        <v>0</v>
      </c>
      <c r="K217" s="29">
        <v>0</v>
      </c>
      <c r="L217" s="29">
        <v>0</v>
      </c>
      <c r="M217" s="29">
        <v>0</v>
      </c>
      <c r="N217" s="29">
        <v>0</v>
      </c>
      <c r="O217" s="29">
        <v>0</v>
      </c>
      <c r="P217" s="29">
        <v>0</v>
      </c>
      <c r="Q217" s="29">
        <v>2</v>
      </c>
      <c r="R217" s="29">
        <v>0</v>
      </c>
      <c r="S217" s="29">
        <v>0</v>
      </c>
      <c r="T217" s="29">
        <v>3</v>
      </c>
      <c r="U217" s="29">
        <v>3</v>
      </c>
      <c r="V217" s="65">
        <v>8</v>
      </c>
    </row>
    <row r="218" spans="1:22" ht="12" thickBot="1">
      <c r="A218" s="27" t="s">
        <v>2</v>
      </c>
      <c r="B218" s="28">
        <v>4010</v>
      </c>
      <c r="C218" s="28" t="s">
        <v>208</v>
      </c>
      <c r="D218" s="28" t="s">
        <v>7</v>
      </c>
      <c r="E218" s="28">
        <v>8904</v>
      </c>
      <c r="F218" s="28" t="s">
        <v>224</v>
      </c>
      <c r="G218" s="35">
        <v>10</v>
      </c>
      <c r="H218" s="36">
        <v>12</v>
      </c>
      <c r="I218" s="35">
        <v>0</v>
      </c>
      <c r="J218" s="29">
        <v>0</v>
      </c>
      <c r="K218" s="29">
        <v>0</v>
      </c>
      <c r="L218" s="29">
        <v>0</v>
      </c>
      <c r="M218" s="29">
        <v>0</v>
      </c>
      <c r="N218" s="29">
        <v>0</v>
      </c>
      <c r="O218" s="29">
        <v>0</v>
      </c>
      <c r="P218" s="29">
        <v>0</v>
      </c>
      <c r="Q218" s="29">
        <v>0</v>
      </c>
      <c r="R218" s="29">
        <v>0</v>
      </c>
      <c r="S218" s="29">
        <v>55</v>
      </c>
      <c r="T218" s="29">
        <v>31</v>
      </c>
      <c r="U218" s="29">
        <v>36</v>
      </c>
      <c r="V218" s="65">
        <v>122</v>
      </c>
    </row>
    <row r="219" spans="1:22" ht="12.75" thickTop="1" thickBot="1">
      <c r="A219" s="49" t="s">
        <v>3</v>
      </c>
      <c r="B219" s="50" t="s">
        <v>1218</v>
      </c>
      <c r="C219" s="51" t="s">
        <v>1219</v>
      </c>
      <c r="D219" s="51" t="s">
        <v>1220</v>
      </c>
      <c r="E219" s="50" t="s">
        <v>1221</v>
      </c>
      <c r="F219" s="52" t="s">
        <v>1222</v>
      </c>
      <c r="G219" s="53" t="s">
        <v>1223</v>
      </c>
      <c r="H219" s="53" t="s">
        <v>1224</v>
      </c>
      <c r="I219" s="54" t="s">
        <v>4</v>
      </c>
      <c r="J219" s="50" t="str">
        <f>TEXT(0,1)</f>
        <v>1</v>
      </c>
      <c r="K219" s="50" t="str">
        <f>TEXT(0,2)</f>
        <v>2</v>
      </c>
      <c r="L219" s="50" t="str">
        <f>TEXT(0,3)</f>
        <v>3</v>
      </c>
      <c r="M219" s="50" t="str">
        <f>TEXT(0,4)</f>
        <v>4</v>
      </c>
      <c r="N219" s="50" t="str">
        <f>TEXT(0,5)</f>
        <v>5</v>
      </c>
      <c r="O219" s="50" t="str">
        <f>TEXT(0,6)</f>
        <v>6</v>
      </c>
      <c r="P219" s="50" t="str">
        <f>TEXT(0,7)</f>
        <v>7</v>
      </c>
      <c r="Q219" s="50" t="str">
        <f>TEXT(0,8)</f>
        <v>8</v>
      </c>
      <c r="R219" s="50" t="str">
        <f>TEXT(0,9)</f>
        <v>9</v>
      </c>
      <c r="S219" s="50" t="str">
        <f>TEXT(0,10)</f>
        <v>10</v>
      </c>
      <c r="T219" s="50" t="str">
        <f>TEXT(0,11)</f>
        <v>11</v>
      </c>
      <c r="U219" s="55" t="str">
        <f>TEXT(0,12)</f>
        <v>12</v>
      </c>
      <c r="V219" s="56" t="s">
        <v>5</v>
      </c>
    </row>
    <row r="220" spans="1:22" ht="12" thickTop="1">
      <c r="A220" s="27" t="s">
        <v>2</v>
      </c>
      <c r="B220" s="28">
        <v>4010</v>
      </c>
      <c r="C220" s="28" t="s">
        <v>208</v>
      </c>
      <c r="D220" s="28" t="s">
        <v>7</v>
      </c>
      <c r="E220" s="28">
        <v>8716</v>
      </c>
      <c r="F220" s="28" t="s">
        <v>218</v>
      </c>
      <c r="G220" s="35">
        <v>3</v>
      </c>
      <c r="H220" s="36">
        <v>7</v>
      </c>
      <c r="I220" s="35">
        <v>0</v>
      </c>
      <c r="J220" s="29">
        <v>0</v>
      </c>
      <c r="K220" s="29">
        <v>0</v>
      </c>
      <c r="L220" s="29">
        <v>13</v>
      </c>
      <c r="M220" s="29">
        <v>35</v>
      </c>
      <c r="N220" s="29">
        <v>42</v>
      </c>
      <c r="O220" s="29">
        <v>43</v>
      </c>
      <c r="P220" s="29">
        <v>33</v>
      </c>
      <c r="Q220" s="29">
        <v>0</v>
      </c>
      <c r="R220" s="29">
        <v>0</v>
      </c>
      <c r="S220" s="29">
        <v>0</v>
      </c>
      <c r="T220" s="29">
        <v>0</v>
      </c>
      <c r="U220" s="29">
        <v>0</v>
      </c>
      <c r="V220" s="65">
        <v>166</v>
      </c>
    </row>
    <row r="221" spans="1:22">
      <c r="A221" s="27" t="s">
        <v>2</v>
      </c>
      <c r="B221" s="28">
        <v>4010</v>
      </c>
      <c r="C221" s="28" t="s">
        <v>208</v>
      </c>
      <c r="D221" s="28" t="s">
        <v>7</v>
      </c>
      <c r="E221" s="28">
        <v>8717</v>
      </c>
      <c r="F221" s="28" t="s">
        <v>219</v>
      </c>
      <c r="G221" s="35">
        <v>4</v>
      </c>
      <c r="H221" s="36">
        <v>7</v>
      </c>
      <c r="I221" s="35">
        <v>0</v>
      </c>
      <c r="J221" s="29">
        <v>0</v>
      </c>
      <c r="K221" s="29">
        <v>0</v>
      </c>
      <c r="L221" s="29">
        <v>0</v>
      </c>
      <c r="M221" s="29">
        <v>32</v>
      </c>
      <c r="N221" s="29">
        <v>33</v>
      </c>
      <c r="O221" s="29">
        <v>33</v>
      </c>
      <c r="P221" s="29">
        <v>17</v>
      </c>
      <c r="Q221" s="29">
        <v>0</v>
      </c>
      <c r="R221" s="29">
        <v>0</v>
      </c>
      <c r="S221" s="29">
        <v>0</v>
      </c>
      <c r="T221" s="29">
        <v>0</v>
      </c>
      <c r="U221" s="29">
        <v>0</v>
      </c>
      <c r="V221" s="65">
        <v>115</v>
      </c>
    </row>
    <row r="222" spans="1:22">
      <c r="A222" s="27" t="s">
        <v>2</v>
      </c>
      <c r="B222" s="28">
        <v>4010</v>
      </c>
      <c r="C222" s="28" t="s">
        <v>208</v>
      </c>
      <c r="D222" s="28" t="s">
        <v>7</v>
      </c>
      <c r="E222" s="28">
        <v>8530</v>
      </c>
      <c r="F222" s="28" t="s">
        <v>1067</v>
      </c>
      <c r="G222" s="35">
        <v>4</v>
      </c>
      <c r="H222" s="36">
        <v>7</v>
      </c>
      <c r="I222" s="35">
        <v>0</v>
      </c>
      <c r="J222" s="29">
        <v>0</v>
      </c>
      <c r="K222" s="29">
        <v>0</v>
      </c>
      <c r="L222" s="29">
        <v>0</v>
      </c>
      <c r="M222" s="29">
        <v>16</v>
      </c>
      <c r="N222" s="29">
        <v>14</v>
      </c>
      <c r="O222" s="29">
        <v>20</v>
      </c>
      <c r="P222" s="29">
        <v>24</v>
      </c>
      <c r="Q222" s="29">
        <v>0</v>
      </c>
      <c r="R222" s="29">
        <v>0</v>
      </c>
      <c r="S222" s="29">
        <v>0</v>
      </c>
      <c r="T222" s="29">
        <v>0</v>
      </c>
      <c r="U222" s="29">
        <v>0</v>
      </c>
      <c r="V222" s="65">
        <v>74</v>
      </c>
    </row>
    <row r="223" spans="1:22">
      <c r="A223" s="27" t="s">
        <v>2</v>
      </c>
      <c r="B223" s="28">
        <v>4010</v>
      </c>
      <c r="C223" s="28" t="s">
        <v>208</v>
      </c>
      <c r="D223" s="28" t="s">
        <v>7</v>
      </c>
      <c r="E223" s="28">
        <v>8507</v>
      </c>
      <c r="F223" s="28" t="s">
        <v>1062</v>
      </c>
      <c r="G223" s="35">
        <v>4</v>
      </c>
      <c r="H223" s="36">
        <v>6</v>
      </c>
      <c r="I223" s="35">
        <v>0</v>
      </c>
      <c r="J223" s="29">
        <v>0</v>
      </c>
      <c r="K223" s="29">
        <v>0</v>
      </c>
      <c r="L223" s="29">
        <v>0</v>
      </c>
      <c r="M223" s="29">
        <v>33</v>
      </c>
      <c r="N223" s="29">
        <v>35</v>
      </c>
      <c r="O223" s="29">
        <v>27</v>
      </c>
      <c r="P223" s="29">
        <v>0</v>
      </c>
      <c r="Q223" s="29">
        <v>0</v>
      </c>
      <c r="R223" s="29">
        <v>0</v>
      </c>
      <c r="S223" s="29">
        <v>0</v>
      </c>
      <c r="T223" s="29">
        <v>0</v>
      </c>
      <c r="U223" s="29">
        <v>0</v>
      </c>
      <c r="V223" s="65">
        <v>95</v>
      </c>
    </row>
    <row r="224" spans="1:22">
      <c r="A224" s="27" t="s">
        <v>2</v>
      </c>
      <c r="B224" s="28">
        <v>4010</v>
      </c>
      <c r="C224" s="28" t="s">
        <v>208</v>
      </c>
      <c r="D224" s="28" t="s">
        <v>7</v>
      </c>
      <c r="E224" s="28">
        <v>8543</v>
      </c>
      <c r="F224" s="28" t="s">
        <v>1073</v>
      </c>
      <c r="G224" s="35">
        <v>4</v>
      </c>
      <c r="H224" s="36">
        <v>6</v>
      </c>
      <c r="I224" s="35">
        <v>0</v>
      </c>
      <c r="J224" s="29">
        <v>0</v>
      </c>
      <c r="K224" s="29">
        <v>0</v>
      </c>
      <c r="L224" s="29">
        <v>0</v>
      </c>
      <c r="M224" s="29">
        <v>38</v>
      </c>
      <c r="N224" s="29">
        <v>41</v>
      </c>
      <c r="O224" s="29">
        <v>35</v>
      </c>
      <c r="P224" s="29">
        <v>0</v>
      </c>
      <c r="Q224" s="29">
        <v>0</v>
      </c>
      <c r="R224" s="29">
        <v>0</v>
      </c>
      <c r="S224" s="29">
        <v>0</v>
      </c>
      <c r="T224" s="29">
        <v>0</v>
      </c>
      <c r="U224" s="29">
        <v>0</v>
      </c>
      <c r="V224" s="65">
        <v>114</v>
      </c>
    </row>
    <row r="225" spans="1:22">
      <c r="A225" s="27" t="s">
        <v>2</v>
      </c>
      <c r="B225" s="28">
        <v>4010</v>
      </c>
      <c r="C225" s="28" t="s">
        <v>208</v>
      </c>
      <c r="D225" s="28" t="s">
        <v>7</v>
      </c>
      <c r="E225" s="28">
        <v>8724</v>
      </c>
      <c r="F225" s="28" t="s">
        <v>1104</v>
      </c>
      <c r="G225" s="35">
        <v>4</v>
      </c>
      <c r="H225" s="36">
        <v>6</v>
      </c>
      <c r="I225" s="35">
        <v>0</v>
      </c>
      <c r="J225" s="29">
        <v>0</v>
      </c>
      <c r="K225" s="29">
        <v>0</v>
      </c>
      <c r="L225" s="29">
        <v>0</v>
      </c>
      <c r="M225" s="29">
        <v>96</v>
      </c>
      <c r="N225" s="29">
        <v>49</v>
      </c>
      <c r="O225" s="29">
        <v>48</v>
      </c>
      <c r="P225" s="29">
        <v>0</v>
      </c>
      <c r="Q225" s="29">
        <v>0</v>
      </c>
      <c r="R225" s="29">
        <v>0</v>
      </c>
      <c r="S225" s="29">
        <v>0</v>
      </c>
      <c r="T225" s="29">
        <v>0</v>
      </c>
      <c r="U225" s="29">
        <v>0</v>
      </c>
      <c r="V225" s="65">
        <v>193</v>
      </c>
    </row>
    <row r="226" spans="1:22">
      <c r="A226" s="27" t="s">
        <v>2</v>
      </c>
      <c r="B226" s="28">
        <v>4010</v>
      </c>
      <c r="C226" s="28" t="s">
        <v>208</v>
      </c>
      <c r="D226" s="28" t="s">
        <v>7</v>
      </c>
      <c r="E226" s="28">
        <v>8547</v>
      </c>
      <c r="F226" s="28" t="s">
        <v>1077</v>
      </c>
      <c r="G226" s="35">
        <v>4</v>
      </c>
      <c r="H226" s="36">
        <v>6</v>
      </c>
      <c r="I226" s="35">
        <v>0</v>
      </c>
      <c r="J226" s="29">
        <v>0</v>
      </c>
      <c r="K226" s="29">
        <v>0</v>
      </c>
      <c r="L226" s="29">
        <v>0</v>
      </c>
      <c r="M226" s="29">
        <v>20</v>
      </c>
      <c r="N226" s="29">
        <v>20</v>
      </c>
      <c r="O226" s="29">
        <v>13</v>
      </c>
      <c r="P226" s="29">
        <v>0</v>
      </c>
      <c r="Q226" s="29">
        <v>0</v>
      </c>
      <c r="R226" s="29">
        <v>0</v>
      </c>
      <c r="S226" s="29">
        <v>0</v>
      </c>
      <c r="T226" s="29">
        <v>0</v>
      </c>
      <c r="U226" s="29">
        <v>0</v>
      </c>
      <c r="V226" s="65">
        <v>53</v>
      </c>
    </row>
    <row r="227" spans="1:22">
      <c r="A227" s="27" t="s">
        <v>2</v>
      </c>
      <c r="B227" s="28">
        <v>4010</v>
      </c>
      <c r="C227" s="28" t="s">
        <v>208</v>
      </c>
      <c r="D227" s="28" t="s">
        <v>7</v>
      </c>
      <c r="E227" s="28">
        <v>8548</v>
      </c>
      <c r="F227" s="28" t="s">
        <v>1078</v>
      </c>
      <c r="G227" s="35">
        <v>4</v>
      </c>
      <c r="H227" s="36">
        <v>6</v>
      </c>
      <c r="I227" s="35">
        <v>0</v>
      </c>
      <c r="J227" s="29">
        <v>0</v>
      </c>
      <c r="K227" s="29">
        <v>0</v>
      </c>
      <c r="L227" s="29">
        <v>0</v>
      </c>
      <c r="M227" s="29">
        <v>30</v>
      </c>
      <c r="N227" s="29">
        <v>36</v>
      </c>
      <c r="O227" s="29">
        <v>21</v>
      </c>
      <c r="P227" s="29">
        <v>0</v>
      </c>
      <c r="Q227" s="29">
        <v>0</v>
      </c>
      <c r="R227" s="29">
        <v>0</v>
      </c>
      <c r="S227" s="29">
        <v>0</v>
      </c>
      <c r="T227" s="29">
        <v>0</v>
      </c>
      <c r="U227" s="29">
        <v>0</v>
      </c>
      <c r="V227" s="65">
        <v>87</v>
      </c>
    </row>
    <row r="228" spans="1:22">
      <c r="A228" s="27" t="s">
        <v>2</v>
      </c>
      <c r="B228" s="28">
        <v>4010</v>
      </c>
      <c r="C228" s="28" t="s">
        <v>208</v>
      </c>
      <c r="D228" s="28" t="s">
        <v>7</v>
      </c>
      <c r="E228" s="28">
        <v>1339</v>
      </c>
      <c r="F228" s="28" t="s">
        <v>1047</v>
      </c>
      <c r="G228" s="35">
        <v>4</v>
      </c>
      <c r="H228" s="36">
        <v>6</v>
      </c>
      <c r="I228" s="35">
        <v>0</v>
      </c>
      <c r="J228" s="29">
        <v>0</v>
      </c>
      <c r="K228" s="29">
        <v>0</v>
      </c>
      <c r="L228" s="29">
        <v>0</v>
      </c>
      <c r="M228" s="29">
        <v>96</v>
      </c>
      <c r="N228" s="29">
        <v>86</v>
      </c>
      <c r="O228" s="29">
        <v>90</v>
      </c>
      <c r="P228" s="29">
        <v>0</v>
      </c>
      <c r="Q228" s="29">
        <v>0</v>
      </c>
      <c r="R228" s="29">
        <v>0</v>
      </c>
      <c r="S228" s="29">
        <v>0</v>
      </c>
      <c r="T228" s="29">
        <v>0</v>
      </c>
      <c r="U228" s="29">
        <v>0</v>
      </c>
      <c r="V228" s="65">
        <v>272</v>
      </c>
    </row>
    <row r="229" spans="1:22">
      <c r="A229" s="27" t="s">
        <v>2</v>
      </c>
      <c r="B229" s="28">
        <v>4010</v>
      </c>
      <c r="C229" s="28" t="s">
        <v>208</v>
      </c>
      <c r="D229" s="28" t="s">
        <v>7</v>
      </c>
      <c r="E229" s="28">
        <v>8719</v>
      </c>
      <c r="F229" s="28" t="s">
        <v>1101</v>
      </c>
      <c r="G229" s="35">
        <v>4</v>
      </c>
      <c r="H229" s="36">
        <v>7</v>
      </c>
      <c r="I229" s="35">
        <v>0</v>
      </c>
      <c r="J229" s="29">
        <v>0</v>
      </c>
      <c r="K229" s="29">
        <v>0</v>
      </c>
      <c r="L229" s="29">
        <v>0</v>
      </c>
      <c r="M229" s="29">
        <v>22</v>
      </c>
      <c r="N229" s="29">
        <v>19</v>
      </c>
      <c r="O229" s="29">
        <v>20</v>
      </c>
      <c r="P229" s="29">
        <v>85</v>
      </c>
      <c r="Q229" s="29">
        <v>0</v>
      </c>
      <c r="R229" s="29">
        <v>0</v>
      </c>
      <c r="S229" s="29">
        <v>0</v>
      </c>
      <c r="T229" s="29">
        <v>0</v>
      </c>
      <c r="U229" s="29">
        <v>0</v>
      </c>
      <c r="V229" s="65">
        <v>146</v>
      </c>
    </row>
    <row r="230" spans="1:22">
      <c r="A230" s="27" t="s">
        <v>2</v>
      </c>
      <c r="B230" s="28">
        <v>4010</v>
      </c>
      <c r="C230" s="28" t="s">
        <v>208</v>
      </c>
      <c r="D230" s="28" t="s">
        <v>7</v>
      </c>
      <c r="E230" s="28">
        <v>8527</v>
      </c>
      <c r="F230" s="28" t="s">
        <v>258</v>
      </c>
      <c r="G230" s="35">
        <v>4</v>
      </c>
      <c r="H230" s="36">
        <v>5</v>
      </c>
      <c r="I230" s="35">
        <v>0</v>
      </c>
      <c r="J230" s="29">
        <v>0</v>
      </c>
      <c r="K230" s="29">
        <v>0</v>
      </c>
      <c r="L230" s="29">
        <v>0</v>
      </c>
      <c r="M230" s="29">
        <v>25</v>
      </c>
      <c r="N230" s="29">
        <v>27</v>
      </c>
      <c r="O230" s="29">
        <v>0</v>
      </c>
      <c r="P230" s="29">
        <v>0</v>
      </c>
      <c r="Q230" s="29">
        <v>0</v>
      </c>
      <c r="R230" s="29">
        <v>0</v>
      </c>
      <c r="S230" s="29">
        <v>0</v>
      </c>
      <c r="T230" s="29">
        <v>0</v>
      </c>
      <c r="U230" s="29">
        <v>0</v>
      </c>
      <c r="V230" s="65">
        <v>52</v>
      </c>
    </row>
    <row r="231" spans="1:22">
      <c r="A231" s="27" t="s">
        <v>2</v>
      </c>
      <c r="B231" s="28">
        <v>4010</v>
      </c>
      <c r="C231" s="28" t="s">
        <v>208</v>
      </c>
      <c r="D231" s="28" t="s">
        <v>7</v>
      </c>
      <c r="E231" s="28">
        <v>8544</v>
      </c>
      <c r="F231" s="28" t="s">
        <v>1074</v>
      </c>
      <c r="G231" s="35">
        <v>4</v>
      </c>
      <c r="H231" s="36">
        <v>6</v>
      </c>
      <c r="I231" s="35">
        <v>0</v>
      </c>
      <c r="J231" s="29">
        <v>0</v>
      </c>
      <c r="K231" s="29">
        <v>0</v>
      </c>
      <c r="L231" s="29">
        <v>0</v>
      </c>
      <c r="M231" s="29">
        <v>48</v>
      </c>
      <c r="N231" s="29">
        <v>38</v>
      </c>
      <c r="O231" s="29">
        <v>32</v>
      </c>
      <c r="P231" s="29">
        <v>0</v>
      </c>
      <c r="Q231" s="29">
        <v>0</v>
      </c>
      <c r="R231" s="29">
        <v>0</v>
      </c>
      <c r="S231" s="29">
        <v>0</v>
      </c>
      <c r="T231" s="29">
        <v>0</v>
      </c>
      <c r="U231" s="29">
        <v>0</v>
      </c>
      <c r="V231" s="65">
        <v>118</v>
      </c>
    </row>
    <row r="232" spans="1:22">
      <c r="A232" s="27" t="s">
        <v>2</v>
      </c>
      <c r="B232" s="28">
        <v>4010</v>
      </c>
      <c r="C232" s="28" t="s">
        <v>208</v>
      </c>
      <c r="D232" s="28" t="s">
        <v>7</v>
      </c>
      <c r="E232" s="28">
        <v>1225</v>
      </c>
      <c r="F232" s="28" t="s">
        <v>404</v>
      </c>
      <c r="G232" s="35">
        <v>7</v>
      </c>
      <c r="H232" s="36">
        <v>7</v>
      </c>
      <c r="I232" s="35">
        <v>0</v>
      </c>
      <c r="J232" s="29">
        <v>0</v>
      </c>
      <c r="K232" s="29">
        <v>0</v>
      </c>
      <c r="L232" s="29">
        <v>0</v>
      </c>
      <c r="M232" s="29">
        <v>0</v>
      </c>
      <c r="N232" s="29">
        <v>0</v>
      </c>
      <c r="O232" s="29">
        <v>0</v>
      </c>
      <c r="P232" s="29">
        <v>46</v>
      </c>
      <c r="Q232" s="29">
        <v>0</v>
      </c>
      <c r="R232" s="29">
        <v>0</v>
      </c>
      <c r="S232" s="29">
        <v>0</v>
      </c>
      <c r="T232" s="29">
        <v>0</v>
      </c>
      <c r="U232" s="29">
        <v>0</v>
      </c>
      <c r="V232" s="65">
        <v>46</v>
      </c>
    </row>
    <row r="233" spans="1:22">
      <c r="A233" s="27" t="s">
        <v>2</v>
      </c>
      <c r="B233" s="28">
        <v>4010</v>
      </c>
      <c r="C233" s="28" t="s">
        <v>208</v>
      </c>
      <c r="D233" s="28" t="s">
        <v>7</v>
      </c>
      <c r="E233" s="28">
        <v>8528</v>
      </c>
      <c r="F233" s="28" t="s">
        <v>1065</v>
      </c>
      <c r="G233" s="35">
        <v>4</v>
      </c>
      <c r="H233" s="36">
        <v>9</v>
      </c>
      <c r="I233" s="35">
        <v>0</v>
      </c>
      <c r="J233" s="29">
        <v>0</v>
      </c>
      <c r="K233" s="29">
        <v>0</v>
      </c>
      <c r="L233" s="29">
        <v>0</v>
      </c>
      <c r="M233" s="29">
        <v>29</v>
      </c>
      <c r="N233" s="29">
        <v>23</v>
      </c>
      <c r="O233" s="29">
        <v>29</v>
      </c>
      <c r="P233" s="29">
        <v>47</v>
      </c>
      <c r="Q233" s="29">
        <v>3</v>
      </c>
      <c r="R233" s="29">
        <v>15</v>
      </c>
      <c r="S233" s="29">
        <v>0</v>
      </c>
      <c r="T233" s="29">
        <v>0</v>
      </c>
      <c r="U233" s="29">
        <v>0</v>
      </c>
      <c r="V233" s="65">
        <v>146</v>
      </c>
    </row>
    <row r="234" spans="1:22">
      <c r="A234" s="27" t="s">
        <v>2</v>
      </c>
      <c r="B234" s="28">
        <v>4010</v>
      </c>
      <c r="C234" s="28" t="s">
        <v>208</v>
      </c>
      <c r="D234" s="28" t="s">
        <v>7</v>
      </c>
      <c r="E234" s="28">
        <v>8541</v>
      </c>
      <c r="F234" s="28" t="s">
        <v>1072</v>
      </c>
      <c r="G234" s="35">
        <v>4</v>
      </c>
      <c r="H234" s="36">
        <v>6</v>
      </c>
      <c r="I234" s="35">
        <v>0</v>
      </c>
      <c r="J234" s="29">
        <v>0</v>
      </c>
      <c r="K234" s="29">
        <v>0</v>
      </c>
      <c r="L234" s="29">
        <v>0</v>
      </c>
      <c r="M234" s="29">
        <v>31</v>
      </c>
      <c r="N234" s="29">
        <v>24</v>
      </c>
      <c r="O234" s="29">
        <v>25</v>
      </c>
      <c r="P234" s="29">
        <v>0</v>
      </c>
      <c r="Q234" s="29">
        <v>0</v>
      </c>
      <c r="R234" s="29">
        <v>0</v>
      </c>
      <c r="S234" s="29">
        <v>0</v>
      </c>
      <c r="T234" s="29">
        <v>0</v>
      </c>
      <c r="U234" s="29">
        <v>0</v>
      </c>
      <c r="V234" s="65">
        <v>80</v>
      </c>
    </row>
    <row r="235" spans="1:22" ht="12" thickBot="1">
      <c r="A235" s="39" t="s">
        <v>2</v>
      </c>
      <c r="B235" s="40">
        <v>4010</v>
      </c>
      <c r="C235" s="40" t="s">
        <v>208</v>
      </c>
      <c r="D235" s="40" t="s">
        <v>7</v>
      </c>
      <c r="E235" s="40">
        <v>8529</v>
      </c>
      <c r="F235" s="40" t="s">
        <v>1066</v>
      </c>
      <c r="G235" s="41">
        <v>4</v>
      </c>
      <c r="H235" s="42">
        <v>6</v>
      </c>
      <c r="I235" s="41">
        <v>0</v>
      </c>
      <c r="J235" s="43">
        <v>0</v>
      </c>
      <c r="K235" s="43">
        <v>0</v>
      </c>
      <c r="L235" s="43">
        <v>0</v>
      </c>
      <c r="M235" s="43">
        <v>23</v>
      </c>
      <c r="N235" s="43">
        <v>7</v>
      </c>
      <c r="O235" s="43">
        <v>13</v>
      </c>
      <c r="P235" s="43">
        <v>0</v>
      </c>
      <c r="Q235" s="43">
        <v>0</v>
      </c>
      <c r="R235" s="43">
        <v>0</v>
      </c>
      <c r="S235" s="43">
        <v>0</v>
      </c>
      <c r="T235" s="43">
        <v>0</v>
      </c>
      <c r="U235" s="43">
        <v>0</v>
      </c>
      <c r="V235" s="66">
        <v>43</v>
      </c>
    </row>
    <row r="236" spans="1:22" ht="12.75" thickTop="1" thickBot="1">
      <c r="A236" s="57"/>
      <c r="B236" s="58"/>
      <c r="C236" s="58"/>
      <c r="D236" s="58"/>
      <c r="E236" s="58"/>
      <c r="F236" s="61" t="s">
        <v>208</v>
      </c>
      <c r="G236" s="59"/>
      <c r="H236" s="62"/>
      <c r="I236" s="67">
        <f t="shared" ref="I236:V236" si="9">SUM(I136:I235)</f>
        <v>0</v>
      </c>
      <c r="J236" s="59">
        <f t="shared" si="9"/>
        <v>0</v>
      </c>
      <c r="K236" s="59">
        <f t="shared" si="9"/>
        <v>0</v>
      </c>
      <c r="L236" s="59">
        <f t="shared" si="9"/>
        <v>13</v>
      </c>
      <c r="M236" s="59">
        <f t="shared" si="9"/>
        <v>3867</v>
      </c>
      <c r="N236" s="59">
        <f t="shared" si="9"/>
        <v>3806</v>
      </c>
      <c r="O236" s="59">
        <f t="shared" si="9"/>
        <v>3628</v>
      </c>
      <c r="P236" s="59">
        <f t="shared" si="9"/>
        <v>3438</v>
      </c>
      <c r="Q236" s="59">
        <f t="shared" si="9"/>
        <v>227</v>
      </c>
      <c r="R236" s="59">
        <f t="shared" si="9"/>
        <v>264</v>
      </c>
      <c r="S236" s="59">
        <f t="shared" si="9"/>
        <v>308</v>
      </c>
      <c r="T236" s="59">
        <f t="shared" si="9"/>
        <v>208</v>
      </c>
      <c r="U236" s="59">
        <f t="shared" si="9"/>
        <v>176</v>
      </c>
      <c r="V236" s="60">
        <f t="shared" si="9"/>
        <v>15935</v>
      </c>
    </row>
    <row r="237" spans="1:22" ht="12.75" thickTop="1" thickBot="1"/>
    <row r="238" spans="1:22" ht="12" thickTop="1">
      <c r="A238" s="24" t="s">
        <v>2</v>
      </c>
      <c r="B238" s="25">
        <v>3030</v>
      </c>
      <c r="C238" s="25" t="s">
        <v>158</v>
      </c>
      <c r="D238" s="25" t="s">
        <v>7</v>
      </c>
      <c r="E238" s="25">
        <v>9101</v>
      </c>
      <c r="F238" s="25" t="s">
        <v>879</v>
      </c>
      <c r="G238" s="33">
        <v>3</v>
      </c>
      <c r="H238" s="34">
        <v>6</v>
      </c>
      <c r="I238" s="26">
        <v>0</v>
      </c>
      <c r="J238" s="26">
        <v>0</v>
      </c>
      <c r="K238" s="26">
        <v>0</v>
      </c>
      <c r="L238" s="26">
        <v>43</v>
      </c>
      <c r="M238" s="26">
        <v>41</v>
      </c>
      <c r="N238" s="26">
        <v>30</v>
      </c>
      <c r="O238" s="26">
        <v>25</v>
      </c>
      <c r="P238" s="26">
        <v>0</v>
      </c>
      <c r="Q238" s="26">
        <v>0</v>
      </c>
      <c r="R238" s="26">
        <v>0</v>
      </c>
      <c r="S238" s="26">
        <v>0</v>
      </c>
      <c r="T238" s="26">
        <v>0</v>
      </c>
      <c r="U238" s="26">
        <v>0</v>
      </c>
      <c r="V238" s="63">
        <v>139</v>
      </c>
    </row>
    <row r="239" spans="1:22">
      <c r="A239" s="27" t="s">
        <v>2</v>
      </c>
      <c r="B239" s="28">
        <v>3030</v>
      </c>
      <c r="C239" s="28" t="s">
        <v>158</v>
      </c>
      <c r="D239" s="28" t="s">
        <v>7</v>
      </c>
      <c r="E239" s="28">
        <v>9261</v>
      </c>
      <c r="F239" s="28" t="s">
        <v>903</v>
      </c>
      <c r="G239" s="35">
        <v>4</v>
      </c>
      <c r="H239" s="36">
        <v>6</v>
      </c>
      <c r="I239" s="29">
        <v>0</v>
      </c>
      <c r="J239" s="29">
        <v>0</v>
      </c>
      <c r="K239" s="29">
        <v>0</v>
      </c>
      <c r="L239" s="29">
        <v>0</v>
      </c>
      <c r="M239" s="29">
        <v>7</v>
      </c>
      <c r="N239" s="29">
        <v>34</v>
      </c>
      <c r="O239" s="29">
        <v>44</v>
      </c>
      <c r="P239" s="29">
        <v>0</v>
      </c>
      <c r="Q239" s="29">
        <v>0</v>
      </c>
      <c r="R239" s="29">
        <v>0</v>
      </c>
      <c r="S239" s="29">
        <v>0</v>
      </c>
      <c r="T239" s="29">
        <v>0</v>
      </c>
      <c r="U239" s="29">
        <v>0</v>
      </c>
      <c r="V239" s="65">
        <v>85</v>
      </c>
    </row>
    <row r="240" spans="1:22">
      <c r="A240" s="27" t="s">
        <v>2</v>
      </c>
      <c r="B240" s="28">
        <v>3030</v>
      </c>
      <c r="C240" s="28" t="s">
        <v>158</v>
      </c>
      <c r="D240" s="28" t="s">
        <v>7</v>
      </c>
      <c r="E240" s="28">
        <v>9109</v>
      </c>
      <c r="F240" s="28" t="s">
        <v>881</v>
      </c>
      <c r="G240" s="35">
        <v>4</v>
      </c>
      <c r="H240" s="36">
        <v>6</v>
      </c>
      <c r="I240" s="29">
        <v>0</v>
      </c>
      <c r="J240" s="29">
        <v>0</v>
      </c>
      <c r="K240" s="29">
        <v>0</v>
      </c>
      <c r="L240" s="29">
        <v>0</v>
      </c>
      <c r="M240" s="29">
        <v>47</v>
      </c>
      <c r="N240" s="29">
        <v>42</v>
      </c>
      <c r="O240" s="29">
        <v>48</v>
      </c>
      <c r="P240" s="29">
        <v>0</v>
      </c>
      <c r="Q240" s="29">
        <v>0</v>
      </c>
      <c r="R240" s="29">
        <v>0</v>
      </c>
      <c r="S240" s="29">
        <v>0</v>
      </c>
      <c r="T240" s="29">
        <v>0</v>
      </c>
      <c r="U240" s="29">
        <v>0</v>
      </c>
      <c r="V240" s="65">
        <v>137</v>
      </c>
    </row>
    <row r="241" spans="1:22">
      <c r="A241" s="27" t="s">
        <v>2</v>
      </c>
      <c r="B241" s="28">
        <v>3030</v>
      </c>
      <c r="C241" s="28" t="s">
        <v>158</v>
      </c>
      <c r="D241" s="28" t="s">
        <v>7</v>
      </c>
      <c r="E241" s="28">
        <v>9336</v>
      </c>
      <c r="F241" s="28" t="s">
        <v>912</v>
      </c>
      <c r="G241" s="35">
        <v>4</v>
      </c>
      <c r="H241" s="36">
        <v>5</v>
      </c>
      <c r="I241" s="29">
        <v>0</v>
      </c>
      <c r="J241" s="29">
        <v>0</v>
      </c>
      <c r="K241" s="29">
        <v>0</v>
      </c>
      <c r="L241" s="29">
        <v>0</v>
      </c>
      <c r="M241" s="29">
        <v>33</v>
      </c>
      <c r="N241" s="29">
        <v>15</v>
      </c>
      <c r="O241" s="29">
        <v>0</v>
      </c>
      <c r="P241" s="29">
        <v>0</v>
      </c>
      <c r="Q241" s="29">
        <v>0</v>
      </c>
      <c r="R241" s="29">
        <v>0</v>
      </c>
      <c r="S241" s="29">
        <v>0</v>
      </c>
      <c r="T241" s="29">
        <v>0</v>
      </c>
      <c r="U241" s="29">
        <v>0</v>
      </c>
      <c r="V241" s="65">
        <v>48</v>
      </c>
    </row>
    <row r="242" spans="1:22">
      <c r="A242" s="27" t="s">
        <v>2</v>
      </c>
      <c r="B242" s="28">
        <v>3030</v>
      </c>
      <c r="C242" s="28" t="s">
        <v>158</v>
      </c>
      <c r="D242" s="28" t="s">
        <v>7</v>
      </c>
      <c r="E242" s="28">
        <v>9377</v>
      </c>
      <c r="F242" s="28" t="s">
        <v>927</v>
      </c>
      <c r="G242" s="35">
        <v>4</v>
      </c>
      <c r="H242" s="36">
        <v>6</v>
      </c>
      <c r="I242" s="29">
        <v>0</v>
      </c>
      <c r="J242" s="29">
        <v>0</v>
      </c>
      <c r="K242" s="29">
        <v>0</v>
      </c>
      <c r="L242" s="29">
        <v>0</v>
      </c>
      <c r="M242" s="29">
        <v>63</v>
      </c>
      <c r="N242" s="29">
        <v>56</v>
      </c>
      <c r="O242" s="29">
        <v>54</v>
      </c>
      <c r="P242" s="29">
        <v>0</v>
      </c>
      <c r="Q242" s="29">
        <v>0</v>
      </c>
      <c r="R242" s="29">
        <v>0</v>
      </c>
      <c r="S242" s="29">
        <v>0</v>
      </c>
      <c r="T242" s="29">
        <v>0</v>
      </c>
      <c r="U242" s="29">
        <v>0</v>
      </c>
      <c r="V242" s="65">
        <v>173</v>
      </c>
    </row>
    <row r="243" spans="1:22">
      <c r="A243" s="27" t="s">
        <v>2</v>
      </c>
      <c r="B243" s="28">
        <v>3030</v>
      </c>
      <c r="C243" s="28" t="s">
        <v>158</v>
      </c>
      <c r="D243" s="28" t="s">
        <v>7</v>
      </c>
      <c r="E243" s="28">
        <v>9686</v>
      </c>
      <c r="F243" s="28" t="s">
        <v>951</v>
      </c>
      <c r="G243" s="35">
        <v>6</v>
      </c>
      <c r="H243" s="36">
        <v>9</v>
      </c>
      <c r="I243" s="29">
        <v>0</v>
      </c>
      <c r="J243" s="29">
        <v>0</v>
      </c>
      <c r="K243" s="29">
        <v>0</v>
      </c>
      <c r="L243" s="29">
        <v>0</v>
      </c>
      <c r="M243" s="29">
        <v>0</v>
      </c>
      <c r="N243" s="29">
        <v>0</v>
      </c>
      <c r="O243" s="29">
        <v>51</v>
      </c>
      <c r="P243" s="29">
        <v>64</v>
      </c>
      <c r="Q243" s="29">
        <v>66</v>
      </c>
      <c r="R243" s="29">
        <v>56</v>
      </c>
      <c r="S243" s="29">
        <v>0</v>
      </c>
      <c r="T243" s="29">
        <v>0</v>
      </c>
      <c r="U243" s="29">
        <v>0</v>
      </c>
      <c r="V243" s="65">
        <v>237</v>
      </c>
    </row>
    <row r="244" spans="1:22">
      <c r="A244" s="27" t="s">
        <v>2</v>
      </c>
      <c r="B244" s="28">
        <v>3030</v>
      </c>
      <c r="C244" s="28" t="s">
        <v>158</v>
      </c>
      <c r="D244" s="28" t="s">
        <v>7</v>
      </c>
      <c r="E244" s="28">
        <v>1330</v>
      </c>
      <c r="F244" s="28" t="s">
        <v>856</v>
      </c>
      <c r="G244" s="35">
        <v>5</v>
      </c>
      <c r="H244" s="36">
        <v>9</v>
      </c>
      <c r="I244" s="29">
        <v>0</v>
      </c>
      <c r="J244" s="29">
        <v>0</v>
      </c>
      <c r="K244" s="29">
        <v>0</v>
      </c>
      <c r="L244" s="29">
        <v>0</v>
      </c>
      <c r="M244" s="29">
        <v>0</v>
      </c>
      <c r="N244" s="29">
        <v>50</v>
      </c>
      <c r="O244" s="29">
        <v>46</v>
      </c>
      <c r="P244" s="29">
        <v>34</v>
      </c>
      <c r="Q244" s="29">
        <v>46</v>
      </c>
      <c r="R244" s="29">
        <v>41</v>
      </c>
      <c r="S244" s="29">
        <v>0</v>
      </c>
      <c r="T244" s="29">
        <v>0</v>
      </c>
      <c r="U244" s="29">
        <v>0</v>
      </c>
      <c r="V244" s="65">
        <v>217</v>
      </c>
    </row>
    <row r="245" spans="1:22">
      <c r="A245" s="27" t="s">
        <v>2</v>
      </c>
      <c r="B245" s="28">
        <v>3030</v>
      </c>
      <c r="C245" s="28" t="s">
        <v>158</v>
      </c>
      <c r="D245" s="28" t="s">
        <v>7</v>
      </c>
      <c r="E245" s="28">
        <v>9601</v>
      </c>
      <c r="F245" s="28" t="s">
        <v>933</v>
      </c>
      <c r="G245" s="35">
        <v>5</v>
      </c>
      <c r="H245" s="36">
        <v>9</v>
      </c>
      <c r="I245" s="29">
        <v>0</v>
      </c>
      <c r="J245" s="29">
        <v>0</v>
      </c>
      <c r="K245" s="29">
        <v>0</v>
      </c>
      <c r="L245" s="29">
        <v>0</v>
      </c>
      <c r="M245" s="29">
        <v>0</v>
      </c>
      <c r="N245" s="29">
        <v>117</v>
      </c>
      <c r="O245" s="29">
        <v>133</v>
      </c>
      <c r="P245" s="29">
        <v>128</v>
      </c>
      <c r="Q245" s="29">
        <v>148</v>
      </c>
      <c r="R245" s="29">
        <v>106</v>
      </c>
      <c r="S245" s="29">
        <v>0</v>
      </c>
      <c r="T245" s="29">
        <v>0</v>
      </c>
      <c r="U245" s="29">
        <v>0</v>
      </c>
      <c r="V245" s="65">
        <v>632</v>
      </c>
    </row>
    <row r="246" spans="1:22">
      <c r="A246" s="27" t="s">
        <v>2</v>
      </c>
      <c r="B246" s="28">
        <v>3030</v>
      </c>
      <c r="C246" s="28" t="s">
        <v>158</v>
      </c>
      <c r="D246" s="28" t="s">
        <v>7</v>
      </c>
      <c r="E246" s="28">
        <v>537</v>
      </c>
      <c r="F246" s="28" t="s">
        <v>850</v>
      </c>
      <c r="G246" s="35">
        <v>4</v>
      </c>
      <c r="H246" s="36">
        <v>6</v>
      </c>
      <c r="I246" s="29">
        <v>0</v>
      </c>
      <c r="J246" s="29">
        <v>0</v>
      </c>
      <c r="K246" s="29">
        <v>0</v>
      </c>
      <c r="L246" s="29">
        <v>0</v>
      </c>
      <c r="M246" s="29">
        <v>70</v>
      </c>
      <c r="N246" s="29">
        <v>42</v>
      </c>
      <c r="O246" s="29">
        <v>55</v>
      </c>
      <c r="P246" s="29">
        <v>0</v>
      </c>
      <c r="Q246" s="29">
        <v>0</v>
      </c>
      <c r="R246" s="29">
        <v>0</v>
      </c>
      <c r="S246" s="29">
        <v>0</v>
      </c>
      <c r="T246" s="29">
        <v>0</v>
      </c>
      <c r="U246" s="29">
        <v>0</v>
      </c>
      <c r="V246" s="65">
        <v>167</v>
      </c>
    </row>
    <row r="247" spans="1:22">
      <c r="A247" s="27" t="s">
        <v>2</v>
      </c>
      <c r="B247" s="28">
        <v>3030</v>
      </c>
      <c r="C247" s="28" t="s">
        <v>158</v>
      </c>
      <c r="D247" s="28" t="s">
        <v>7</v>
      </c>
      <c r="E247" s="28">
        <v>9203</v>
      </c>
      <c r="F247" s="28" t="s">
        <v>886</v>
      </c>
      <c r="G247" s="35">
        <v>3</v>
      </c>
      <c r="H247" s="36">
        <v>6</v>
      </c>
      <c r="I247" s="29">
        <v>0</v>
      </c>
      <c r="J247" s="29">
        <v>0</v>
      </c>
      <c r="K247" s="29">
        <v>0</v>
      </c>
      <c r="L247" s="29">
        <v>47</v>
      </c>
      <c r="M247" s="29">
        <v>39</v>
      </c>
      <c r="N247" s="29">
        <v>26</v>
      </c>
      <c r="O247" s="29">
        <v>34</v>
      </c>
      <c r="P247" s="29">
        <v>0</v>
      </c>
      <c r="Q247" s="29">
        <v>0</v>
      </c>
      <c r="R247" s="29">
        <v>0</v>
      </c>
      <c r="S247" s="29">
        <v>0</v>
      </c>
      <c r="T247" s="29">
        <v>0</v>
      </c>
      <c r="U247" s="29">
        <v>0</v>
      </c>
      <c r="V247" s="65">
        <v>146</v>
      </c>
    </row>
    <row r="248" spans="1:22">
      <c r="A248" s="27" t="s">
        <v>2</v>
      </c>
      <c r="B248" s="28">
        <v>3030</v>
      </c>
      <c r="C248" s="28" t="s">
        <v>158</v>
      </c>
      <c r="D248" s="28" t="s">
        <v>7</v>
      </c>
      <c r="E248" s="28">
        <v>9623</v>
      </c>
      <c r="F248" s="28" t="s">
        <v>172</v>
      </c>
      <c r="G248" s="35">
        <v>6</v>
      </c>
      <c r="H248" s="36">
        <v>9</v>
      </c>
      <c r="I248" s="29">
        <v>0</v>
      </c>
      <c r="J248" s="29">
        <v>0</v>
      </c>
      <c r="K248" s="29">
        <v>0</v>
      </c>
      <c r="L248" s="29">
        <v>0</v>
      </c>
      <c r="M248" s="29">
        <v>0</v>
      </c>
      <c r="N248" s="29">
        <v>0</v>
      </c>
      <c r="O248" s="29">
        <v>31</v>
      </c>
      <c r="P248" s="29">
        <v>25</v>
      </c>
      <c r="Q248" s="29">
        <v>0</v>
      </c>
      <c r="R248" s="29">
        <v>1</v>
      </c>
      <c r="S248" s="29">
        <v>0</v>
      </c>
      <c r="T248" s="29">
        <v>0</v>
      </c>
      <c r="U248" s="29">
        <v>0</v>
      </c>
      <c r="V248" s="65">
        <v>57</v>
      </c>
    </row>
    <row r="249" spans="1:22">
      <c r="A249" s="27" t="s">
        <v>2</v>
      </c>
      <c r="B249" s="28">
        <v>3030</v>
      </c>
      <c r="C249" s="28" t="s">
        <v>158</v>
      </c>
      <c r="D249" s="28" t="s">
        <v>7</v>
      </c>
      <c r="E249" s="28">
        <v>9847</v>
      </c>
      <c r="F249" s="28" t="s">
        <v>960</v>
      </c>
      <c r="G249" s="35">
        <v>10</v>
      </c>
      <c r="H249" s="36">
        <v>12</v>
      </c>
      <c r="I249" s="29">
        <v>0</v>
      </c>
      <c r="J249" s="29">
        <v>0</v>
      </c>
      <c r="K249" s="29">
        <v>0</v>
      </c>
      <c r="L249" s="29">
        <v>0</v>
      </c>
      <c r="M249" s="29">
        <v>0</v>
      </c>
      <c r="N249" s="29">
        <v>0</v>
      </c>
      <c r="O249" s="29">
        <v>0</v>
      </c>
      <c r="P249" s="29">
        <v>0</v>
      </c>
      <c r="Q249" s="29">
        <v>0</v>
      </c>
      <c r="R249" s="29">
        <v>0</v>
      </c>
      <c r="S249" s="29">
        <v>13</v>
      </c>
      <c r="T249" s="29">
        <v>14</v>
      </c>
      <c r="U249" s="29">
        <v>2</v>
      </c>
      <c r="V249" s="65">
        <v>29</v>
      </c>
    </row>
    <row r="250" spans="1:22">
      <c r="A250" s="27" t="s">
        <v>2</v>
      </c>
      <c r="B250" s="28">
        <v>3030</v>
      </c>
      <c r="C250" s="28" t="s">
        <v>158</v>
      </c>
      <c r="D250" s="28" t="s">
        <v>7</v>
      </c>
      <c r="E250" s="28">
        <v>9305</v>
      </c>
      <c r="F250" s="28" t="s">
        <v>906</v>
      </c>
      <c r="G250" s="35">
        <v>4</v>
      </c>
      <c r="H250" s="36">
        <v>6</v>
      </c>
      <c r="I250" s="29">
        <v>0</v>
      </c>
      <c r="J250" s="29">
        <v>0</v>
      </c>
      <c r="K250" s="29">
        <v>0</v>
      </c>
      <c r="L250" s="29">
        <v>0</v>
      </c>
      <c r="M250" s="29">
        <v>32</v>
      </c>
      <c r="N250" s="29">
        <v>30</v>
      </c>
      <c r="O250" s="29">
        <v>25</v>
      </c>
      <c r="P250" s="29">
        <v>0</v>
      </c>
      <c r="Q250" s="29">
        <v>0</v>
      </c>
      <c r="R250" s="29">
        <v>0</v>
      </c>
      <c r="S250" s="29">
        <v>0</v>
      </c>
      <c r="T250" s="29">
        <v>0</v>
      </c>
      <c r="U250" s="29">
        <v>0</v>
      </c>
      <c r="V250" s="65">
        <v>87</v>
      </c>
    </row>
    <row r="251" spans="1:22">
      <c r="A251" s="27" t="s">
        <v>2</v>
      </c>
      <c r="B251" s="28">
        <v>3030</v>
      </c>
      <c r="C251" s="28" t="s">
        <v>158</v>
      </c>
      <c r="D251" s="28" t="s">
        <v>7</v>
      </c>
      <c r="E251" s="28">
        <v>9204</v>
      </c>
      <c r="F251" s="28" t="s">
        <v>593</v>
      </c>
      <c r="G251" s="35">
        <v>1</v>
      </c>
      <c r="H251" s="36">
        <v>5</v>
      </c>
      <c r="I251" s="29">
        <v>0</v>
      </c>
      <c r="J251" s="29">
        <v>97</v>
      </c>
      <c r="K251" s="29">
        <v>121</v>
      </c>
      <c r="L251" s="29">
        <v>141</v>
      </c>
      <c r="M251" s="29">
        <v>119</v>
      </c>
      <c r="N251" s="29">
        <v>116</v>
      </c>
      <c r="O251" s="29">
        <v>0</v>
      </c>
      <c r="P251" s="29">
        <v>0</v>
      </c>
      <c r="Q251" s="29">
        <v>0</v>
      </c>
      <c r="R251" s="29">
        <v>0</v>
      </c>
      <c r="S251" s="29">
        <v>0</v>
      </c>
      <c r="T251" s="29">
        <v>0</v>
      </c>
      <c r="U251" s="29">
        <v>0</v>
      </c>
      <c r="V251" s="65">
        <v>594</v>
      </c>
    </row>
    <row r="252" spans="1:22">
      <c r="A252" s="27" t="s">
        <v>2</v>
      </c>
      <c r="B252" s="28">
        <v>3030</v>
      </c>
      <c r="C252" s="28" t="s">
        <v>158</v>
      </c>
      <c r="D252" s="28" t="s">
        <v>7</v>
      </c>
      <c r="E252" s="28">
        <v>9205</v>
      </c>
      <c r="F252" s="28" t="s">
        <v>887</v>
      </c>
      <c r="G252" s="35">
        <v>4</v>
      </c>
      <c r="H252" s="36">
        <v>6</v>
      </c>
      <c r="I252" s="29">
        <v>0</v>
      </c>
      <c r="J252" s="29">
        <v>0</v>
      </c>
      <c r="K252" s="29">
        <v>0</v>
      </c>
      <c r="L252" s="29">
        <v>0</v>
      </c>
      <c r="M252" s="29">
        <v>28</v>
      </c>
      <c r="N252" s="29">
        <v>34</v>
      </c>
      <c r="O252" s="29">
        <v>26</v>
      </c>
      <c r="P252" s="29">
        <v>0</v>
      </c>
      <c r="Q252" s="29">
        <v>0</v>
      </c>
      <c r="R252" s="29">
        <v>0</v>
      </c>
      <c r="S252" s="29">
        <v>0</v>
      </c>
      <c r="T252" s="29">
        <v>0</v>
      </c>
      <c r="U252" s="29">
        <v>0</v>
      </c>
      <c r="V252" s="65">
        <v>88</v>
      </c>
    </row>
    <row r="253" spans="1:22">
      <c r="A253" s="27" t="s">
        <v>2</v>
      </c>
      <c r="B253" s="28">
        <v>3030</v>
      </c>
      <c r="C253" s="28" t="s">
        <v>158</v>
      </c>
      <c r="D253" s="28" t="s">
        <v>7</v>
      </c>
      <c r="E253" s="28">
        <v>9207</v>
      </c>
      <c r="F253" s="28" t="s">
        <v>888</v>
      </c>
      <c r="G253" s="35">
        <v>4</v>
      </c>
      <c r="H253" s="36">
        <v>6</v>
      </c>
      <c r="I253" s="29">
        <v>0</v>
      </c>
      <c r="J253" s="29">
        <v>0</v>
      </c>
      <c r="K253" s="29">
        <v>0</v>
      </c>
      <c r="L253" s="29">
        <v>0</v>
      </c>
      <c r="M253" s="29">
        <v>23</v>
      </c>
      <c r="N253" s="29">
        <v>20</v>
      </c>
      <c r="O253" s="29">
        <v>21</v>
      </c>
      <c r="P253" s="29">
        <v>0</v>
      </c>
      <c r="Q253" s="29">
        <v>0</v>
      </c>
      <c r="R253" s="29">
        <v>0</v>
      </c>
      <c r="S253" s="29">
        <v>0</v>
      </c>
      <c r="T253" s="29">
        <v>0</v>
      </c>
      <c r="U253" s="29">
        <v>0</v>
      </c>
      <c r="V253" s="65">
        <v>64</v>
      </c>
    </row>
    <row r="254" spans="1:22">
      <c r="A254" s="27" t="s">
        <v>2</v>
      </c>
      <c r="B254" s="28">
        <v>3030</v>
      </c>
      <c r="C254" s="28" t="s">
        <v>158</v>
      </c>
      <c r="D254" s="28" t="s">
        <v>7</v>
      </c>
      <c r="E254" s="28">
        <v>9208</v>
      </c>
      <c r="F254" s="28" t="s">
        <v>889</v>
      </c>
      <c r="G254" s="35">
        <v>4</v>
      </c>
      <c r="H254" s="36">
        <v>6</v>
      </c>
      <c r="I254" s="29">
        <v>0</v>
      </c>
      <c r="J254" s="29">
        <v>0</v>
      </c>
      <c r="K254" s="29">
        <v>0</v>
      </c>
      <c r="L254" s="29">
        <v>0</v>
      </c>
      <c r="M254" s="29">
        <v>20</v>
      </c>
      <c r="N254" s="29">
        <v>18</v>
      </c>
      <c r="O254" s="29">
        <v>14</v>
      </c>
      <c r="P254" s="29">
        <v>0</v>
      </c>
      <c r="Q254" s="29">
        <v>0</v>
      </c>
      <c r="R254" s="29">
        <v>0</v>
      </c>
      <c r="S254" s="29">
        <v>0</v>
      </c>
      <c r="T254" s="29">
        <v>0</v>
      </c>
      <c r="U254" s="29">
        <v>0</v>
      </c>
      <c r="V254" s="65">
        <v>52</v>
      </c>
    </row>
    <row r="255" spans="1:22">
      <c r="A255" s="27" t="s">
        <v>2</v>
      </c>
      <c r="B255" s="28">
        <v>3030</v>
      </c>
      <c r="C255" s="28" t="s">
        <v>158</v>
      </c>
      <c r="D255" s="28" t="s">
        <v>7</v>
      </c>
      <c r="E255" s="28">
        <v>9209</v>
      </c>
      <c r="F255" s="28" t="s">
        <v>890</v>
      </c>
      <c r="G255" s="35">
        <v>4</v>
      </c>
      <c r="H255" s="36">
        <v>6</v>
      </c>
      <c r="I255" s="29">
        <v>0</v>
      </c>
      <c r="J255" s="29">
        <v>0</v>
      </c>
      <c r="K255" s="29">
        <v>0</v>
      </c>
      <c r="L255" s="29">
        <v>0</v>
      </c>
      <c r="M255" s="29">
        <v>50</v>
      </c>
      <c r="N255" s="29">
        <v>38</v>
      </c>
      <c r="O255" s="29">
        <v>44</v>
      </c>
      <c r="P255" s="29">
        <v>0</v>
      </c>
      <c r="Q255" s="29">
        <v>0</v>
      </c>
      <c r="R255" s="29">
        <v>0</v>
      </c>
      <c r="S255" s="29">
        <v>0</v>
      </c>
      <c r="T255" s="29">
        <v>0</v>
      </c>
      <c r="U255" s="29">
        <v>0</v>
      </c>
      <c r="V255" s="65">
        <v>132</v>
      </c>
    </row>
    <row r="256" spans="1:22">
      <c r="A256" s="27" t="s">
        <v>2</v>
      </c>
      <c r="B256" s="28">
        <v>3030</v>
      </c>
      <c r="C256" s="28" t="s">
        <v>158</v>
      </c>
      <c r="D256" s="28" t="s">
        <v>7</v>
      </c>
      <c r="E256" s="28">
        <v>9210</v>
      </c>
      <c r="F256" s="28" t="s">
        <v>891</v>
      </c>
      <c r="G256" s="35">
        <v>4</v>
      </c>
      <c r="H256" s="36">
        <v>6</v>
      </c>
      <c r="I256" s="29">
        <v>0</v>
      </c>
      <c r="J256" s="29">
        <v>0</v>
      </c>
      <c r="K256" s="29">
        <v>0</v>
      </c>
      <c r="L256" s="29">
        <v>0</v>
      </c>
      <c r="M256" s="29">
        <v>63</v>
      </c>
      <c r="N256" s="29">
        <v>93</v>
      </c>
      <c r="O256" s="29">
        <v>87</v>
      </c>
      <c r="P256" s="29">
        <v>0</v>
      </c>
      <c r="Q256" s="29">
        <v>0</v>
      </c>
      <c r="R256" s="29">
        <v>0</v>
      </c>
      <c r="S256" s="29">
        <v>0</v>
      </c>
      <c r="T256" s="29">
        <v>0</v>
      </c>
      <c r="U256" s="29">
        <v>0</v>
      </c>
      <c r="V256" s="65">
        <v>243</v>
      </c>
    </row>
    <row r="257" spans="1:22">
      <c r="A257" s="27" t="s">
        <v>2</v>
      </c>
      <c r="B257" s="28">
        <v>3030</v>
      </c>
      <c r="C257" s="28" t="s">
        <v>158</v>
      </c>
      <c r="D257" s="28" t="s">
        <v>7</v>
      </c>
      <c r="E257" s="28">
        <v>1676</v>
      </c>
      <c r="F257" s="28" t="s">
        <v>863</v>
      </c>
      <c r="G257" s="35">
        <v>5</v>
      </c>
      <c r="H257" s="36">
        <v>9</v>
      </c>
      <c r="I257" s="29">
        <v>0</v>
      </c>
      <c r="J257" s="29">
        <v>0</v>
      </c>
      <c r="K257" s="29">
        <v>0</v>
      </c>
      <c r="L257" s="29">
        <v>0</v>
      </c>
      <c r="M257" s="29">
        <v>0</v>
      </c>
      <c r="N257" s="29">
        <v>212</v>
      </c>
      <c r="O257" s="29">
        <v>62</v>
      </c>
      <c r="P257" s="29">
        <v>28</v>
      </c>
      <c r="Q257" s="29">
        <v>15</v>
      </c>
      <c r="R257" s="29">
        <v>8</v>
      </c>
      <c r="S257" s="29">
        <v>0</v>
      </c>
      <c r="T257" s="29">
        <v>0</v>
      </c>
      <c r="U257" s="29">
        <v>0</v>
      </c>
      <c r="V257" s="65">
        <v>325</v>
      </c>
    </row>
    <row r="258" spans="1:22">
      <c r="A258" s="27" t="s">
        <v>2</v>
      </c>
      <c r="B258" s="28">
        <v>3030</v>
      </c>
      <c r="C258" s="28" t="s">
        <v>158</v>
      </c>
      <c r="D258" s="28" t="s">
        <v>7</v>
      </c>
      <c r="E258" s="28">
        <v>9373</v>
      </c>
      <c r="F258" s="28" t="s">
        <v>925</v>
      </c>
      <c r="G258" s="35">
        <v>4</v>
      </c>
      <c r="H258" s="36">
        <v>6</v>
      </c>
      <c r="I258" s="29">
        <v>0</v>
      </c>
      <c r="J258" s="29">
        <v>0</v>
      </c>
      <c r="K258" s="29">
        <v>0</v>
      </c>
      <c r="L258" s="29">
        <v>0</v>
      </c>
      <c r="M258" s="29">
        <v>56</v>
      </c>
      <c r="N258" s="29">
        <v>44</v>
      </c>
      <c r="O258" s="29">
        <v>53</v>
      </c>
      <c r="P258" s="29">
        <v>0</v>
      </c>
      <c r="Q258" s="29">
        <v>0</v>
      </c>
      <c r="R258" s="29">
        <v>0</v>
      </c>
      <c r="S258" s="29">
        <v>0</v>
      </c>
      <c r="T258" s="29">
        <v>0</v>
      </c>
      <c r="U258" s="29">
        <v>0</v>
      </c>
      <c r="V258" s="65">
        <v>153</v>
      </c>
    </row>
    <row r="259" spans="1:22">
      <c r="A259" s="27" t="s">
        <v>2</v>
      </c>
      <c r="B259" s="28">
        <v>3030</v>
      </c>
      <c r="C259" s="28" t="s">
        <v>158</v>
      </c>
      <c r="D259" s="28" t="s">
        <v>7</v>
      </c>
      <c r="E259" s="28">
        <v>9338</v>
      </c>
      <c r="F259" s="28" t="s">
        <v>913</v>
      </c>
      <c r="G259" s="35">
        <v>3</v>
      </c>
      <c r="H259" s="36">
        <v>6</v>
      </c>
      <c r="I259" s="29">
        <v>0</v>
      </c>
      <c r="J259" s="29">
        <v>0</v>
      </c>
      <c r="K259" s="29">
        <v>0</v>
      </c>
      <c r="L259" s="29">
        <v>1</v>
      </c>
      <c r="M259" s="29">
        <v>39</v>
      </c>
      <c r="N259" s="29">
        <v>26</v>
      </c>
      <c r="O259" s="29">
        <v>29</v>
      </c>
      <c r="P259" s="29">
        <v>0</v>
      </c>
      <c r="Q259" s="29">
        <v>0</v>
      </c>
      <c r="R259" s="29">
        <v>0</v>
      </c>
      <c r="S259" s="29">
        <v>0</v>
      </c>
      <c r="T259" s="29">
        <v>0</v>
      </c>
      <c r="U259" s="29">
        <v>0</v>
      </c>
      <c r="V259" s="65">
        <v>95</v>
      </c>
    </row>
    <row r="260" spans="1:22">
      <c r="A260" s="27" t="s">
        <v>2</v>
      </c>
      <c r="B260" s="28">
        <v>3030</v>
      </c>
      <c r="C260" s="28" t="s">
        <v>158</v>
      </c>
      <c r="D260" s="28" t="s">
        <v>7</v>
      </c>
      <c r="E260" s="28">
        <v>1224</v>
      </c>
      <c r="F260" s="28" t="s">
        <v>855</v>
      </c>
      <c r="G260" s="35">
        <v>10</v>
      </c>
      <c r="H260" s="36">
        <v>12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  <c r="R260" s="29">
        <v>0</v>
      </c>
      <c r="S260" s="29">
        <v>54</v>
      </c>
      <c r="T260" s="29">
        <v>26</v>
      </c>
      <c r="U260" s="29">
        <v>5</v>
      </c>
      <c r="V260" s="65">
        <v>85</v>
      </c>
    </row>
    <row r="261" spans="1:22">
      <c r="A261" s="27" t="s">
        <v>2</v>
      </c>
      <c r="B261" s="28">
        <v>3030</v>
      </c>
      <c r="C261" s="28" t="s">
        <v>158</v>
      </c>
      <c r="D261" s="28" t="s">
        <v>7</v>
      </c>
      <c r="E261" s="28">
        <v>9823</v>
      </c>
      <c r="F261" s="28" t="s">
        <v>956</v>
      </c>
      <c r="G261" s="35">
        <v>10</v>
      </c>
      <c r="H261" s="36">
        <v>12</v>
      </c>
      <c r="I261" s="29">
        <v>0</v>
      </c>
      <c r="J261" s="29">
        <v>0</v>
      </c>
      <c r="K261" s="29">
        <v>0</v>
      </c>
      <c r="L261" s="29">
        <v>0</v>
      </c>
      <c r="M261" s="29">
        <v>0</v>
      </c>
      <c r="N261" s="29">
        <v>0</v>
      </c>
      <c r="O261" s="29">
        <v>0</v>
      </c>
      <c r="P261" s="29">
        <v>0</v>
      </c>
      <c r="Q261" s="29">
        <v>0</v>
      </c>
      <c r="R261" s="29">
        <v>0</v>
      </c>
      <c r="S261" s="29">
        <v>18</v>
      </c>
      <c r="T261" s="29">
        <v>5</v>
      </c>
      <c r="U261" s="29">
        <v>5</v>
      </c>
      <c r="V261" s="65">
        <v>28</v>
      </c>
    </row>
    <row r="262" spans="1:22">
      <c r="A262" s="27" t="s">
        <v>2</v>
      </c>
      <c r="B262" s="28">
        <v>3030</v>
      </c>
      <c r="C262" s="28" t="s">
        <v>158</v>
      </c>
      <c r="D262" s="28" t="s">
        <v>7</v>
      </c>
      <c r="E262" s="28">
        <v>1331</v>
      </c>
      <c r="F262" s="28" t="s">
        <v>857</v>
      </c>
      <c r="G262" s="35">
        <v>5</v>
      </c>
      <c r="H262" s="36">
        <v>6</v>
      </c>
      <c r="I262" s="29">
        <v>0</v>
      </c>
      <c r="J262" s="29">
        <v>0</v>
      </c>
      <c r="K262" s="29">
        <v>0</v>
      </c>
      <c r="L262" s="29">
        <v>0</v>
      </c>
      <c r="M262" s="29">
        <v>0</v>
      </c>
      <c r="N262" s="29">
        <v>1</v>
      </c>
      <c r="O262" s="29">
        <v>1</v>
      </c>
      <c r="P262" s="29">
        <v>0</v>
      </c>
      <c r="Q262" s="29">
        <v>0</v>
      </c>
      <c r="R262" s="29">
        <v>0</v>
      </c>
      <c r="S262" s="29">
        <v>0</v>
      </c>
      <c r="T262" s="29">
        <v>0</v>
      </c>
      <c r="U262" s="29">
        <v>0</v>
      </c>
      <c r="V262" s="65">
        <v>2</v>
      </c>
    </row>
    <row r="263" spans="1:22" ht="12" thickBot="1">
      <c r="A263" s="27" t="s">
        <v>2</v>
      </c>
      <c r="B263" s="28">
        <v>3030</v>
      </c>
      <c r="C263" s="28" t="s">
        <v>158</v>
      </c>
      <c r="D263" s="28" t="s">
        <v>7</v>
      </c>
      <c r="E263" s="28">
        <v>9361</v>
      </c>
      <c r="F263" s="28" t="s">
        <v>921</v>
      </c>
      <c r="G263" s="35">
        <v>1</v>
      </c>
      <c r="H263" s="36">
        <v>6</v>
      </c>
      <c r="I263" s="29">
        <v>0</v>
      </c>
      <c r="J263" s="29">
        <v>50</v>
      </c>
      <c r="K263" s="29">
        <v>49</v>
      </c>
      <c r="L263" s="29">
        <v>50</v>
      </c>
      <c r="M263" s="29">
        <v>89</v>
      </c>
      <c r="N263" s="29">
        <v>76</v>
      </c>
      <c r="O263" s="29">
        <v>25</v>
      </c>
      <c r="P263" s="29">
        <v>0</v>
      </c>
      <c r="Q263" s="29">
        <v>0</v>
      </c>
      <c r="R263" s="29">
        <v>0</v>
      </c>
      <c r="S263" s="29">
        <v>0</v>
      </c>
      <c r="T263" s="29">
        <v>0</v>
      </c>
      <c r="U263" s="29">
        <v>0</v>
      </c>
      <c r="V263" s="65">
        <v>339</v>
      </c>
    </row>
    <row r="264" spans="1:22" ht="12.75" thickTop="1" thickBot="1">
      <c r="A264" s="49" t="s">
        <v>3</v>
      </c>
      <c r="B264" s="50" t="s">
        <v>1218</v>
      </c>
      <c r="C264" s="51" t="s">
        <v>1219</v>
      </c>
      <c r="D264" s="51" t="s">
        <v>1220</v>
      </c>
      <c r="E264" s="50" t="s">
        <v>1221</v>
      </c>
      <c r="F264" s="52" t="s">
        <v>1222</v>
      </c>
      <c r="G264" s="53" t="s">
        <v>1223</v>
      </c>
      <c r="H264" s="53" t="s">
        <v>1224</v>
      </c>
      <c r="I264" s="54" t="s">
        <v>4</v>
      </c>
      <c r="J264" s="50" t="str">
        <f>TEXT(0,1)</f>
        <v>1</v>
      </c>
      <c r="K264" s="50" t="str">
        <f>TEXT(0,2)</f>
        <v>2</v>
      </c>
      <c r="L264" s="50" t="str">
        <f>TEXT(0,3)</f>
        <v>3</v>
      </c>
      <c r="M264" s="50" t="str">
        <f>TEXT(0,4)</f>
        <v>4</v>
      </c>
      <c r="N264" s="50" t="str">
        <f>TEXT(0,5)</f>
        <v>5</v>
      </c>
      <c r="O264" s="50" t="str">
        <f>TEXT(0,6)</f>
        <v>6</v>
      </c>
      <c r="P264" s="50" t="str">
        <f>TEXT(0,7)</f>
        <v>7</v>
      </c>
      <c r="Q264" s="50" t="str">
        <f>TEXT(0,8)</f>
        <v>8</v>
      </c>
      <c r="R264" s="50" t="str">
        <f>TEXT(0,9)</f>
        <v>9</v>
      </c>
      <c r="S264" s="50" t="str">
        <f>TEXT(0,10)</f>
        <v>10</v>
      </c>
      <c r="T264" s="50" t="str">
        <f>TEXT(0,11)</f>
        <v>11</v>
      </c>
      <c r="U264" s="55" t="str">
        <f>TEXT(0,12)</f>
        <v>12</v>
      </c>
      <c r="V264" s="56" t="s">
        <v>5</v>
      </c>
    </row>
    <row r="265" spans="1:22" ht="12" thickTop="1">
      <c r="A265" s="27" t="s">
        <v>2</v>
      </c>
      <c r="B265" s="28">
        <v>3030</v>
      </c>
      <c r="C265" s="28" t="s">
        <v>158</v>
      </c>
      <c r="D265" s="28" t="s">
        <v>7</v>
      </c>
      <c r="E265" s="28">
        <v>9339</v>
      </c>
      <c r="F265" s="28" t="s">
        <v>914</v>
      </c>
      <c r="G265" s="35">
        <v>1</v>
      </c>
      <c r="H265" s="36">
        <v>5</v>
      </c>
      <c r="I265" s="29">
        <v>0</v>
      </c>
      <c r="J265" s="29">
        <v>105</v>
      </c>
      <c r="K265" s="29">
        <v>106</v>
      </c>
      <c r="L265" s="29">
        <v>109</v>
      </c>
      <c r="M265" s="29">
        <v>103</v>
      </c>
      <c r="N265" s="29">
        <v>106</v>
      </c>
      <c r="O265" s="29">
        <v>0</v>
      </c>
      <c r="P265" s="29">
        <v>0</v>
      </c>
      <c r="Q265" s="29">
        <v>0</v>
      </c>
      <c r="R265" s="29">
        <v>0</v>
      </c>
      <c r="S265" s="29">
        <v>0</v>
      </c>
      <c r="T265" s="29">
        <v>0</v>
      </c>
      <c r="U265" s="29">
        <v>0</v>
      </c>
      <c r="V265" s="65">
        <v>529</v>
      </c>
    </row>
    <row r="266" spans="1:22">
      <c r="A266" s="27" t="s">
        <v>2</v>
      </c>
      <c r="B266" s="28">
        <v>3030</v>
      </c>
      <c r="C266" s="28" t="s">
        <v>158</v>
      </c>
      <c r="D266" s="28" t="s">
        <v>7</v>
      </c>
      <c r="E266" s="28">
        <v>9622</v>
      </c>
      <c r="F266" s="28" t="s">
        <v>938</v>
      </c>
      <c r="G266" s="35">
        <v>7</v>
      </c>
      <c r="H266" s="36">
        <v>7</v>
      </c>
      <c r="I266" s="29">
        <v>0</v>
      </c>
      <c r="J266" s="29">
        <v>0</v>
      </c>
      <c r="K266" s="29">
        <v>0</v>
      </c>
      <c r="L266" s="29">
        <v>0</v>
      </c>
      <c r="M266" s="29">
        <v>0</v>
      </c>
      <c r="N266" s="29">
        <v>0</v>
      </c>
      <c r="O266" s="29">
        <v>0</v>
      </c>
      <c r="P266" s="29">
        <v>1</v>
      </c>
      <c r="Q266" s="29">
        <v>0</v>
      </c>
      <c r="R266" s="29">
        <v>0</v>
      </c>
      <c r="S266" s="29">
        <v>0</v>
      </c>
      <c r="T266" s="29">
        <v>0</v>
      </c>
      <c r="U266" s="29">
        <v>0</v>
      </c>
      <c r="V266" s="65">
        <v>1</v>
      </c>
    </row>
    <row r="267" spans="1:22">
      <c r="A267" s="27" t="s">
        <v>2</v>
      </c>
      <c r="B267" s="28">
        <v>3030</v>
      </c>
      <c r="C267" s="28" t="s">
        <v>158</v>
      </c>
      <c r="D267" s="28" t="s">
        <v>7</v>
      </c>
      <c r="E267" s="28">
        <v>9348</v>
      </c>
      <c r="F267" s="28" t="s">
        <v>919</v>
      </c>
      <c r="G267" s="35">
        <v>5</v>
      </c>
      <c r="H267" s="36">
        <v>6</v>
      </c>
      <c r="I267" s="29">
        <v>0</v>
      </c>
      <c r="J267" s="29">
        <v>0</v>
      </c>
      <c r="K267" s="29">
        <v>0</v>
      </c>
      <c r="L267" s="29">
        <v>0</v>
      </c>
      <c r="M267" s="29">
        <v>0</v>
      </c>
      <c r="N267" s="29">
        <v>67</v>
      </c>
      <c r="O267" s="29">
        <v>57</v>
      </c>
      <c r="P267" s="29">
        <v>0</v>
      </c>
      <c r="Q267" s="29">
        <v>0</v>
      </c>
      <c r="R267" s="29">
        <v>0</v>
      </c>
      <c r="S267" s="29">
        <v>0</v>
      </c>
      <c r="T267" s="29">
        <v>0</v>
      </c>
      <c r="U267" s="29">
        <v>0</v>
      </c>
      <c r="V267" s="65">
        <v>124</v>
      </c>
    </row>
    <row r="268" spans="1:22">
      <c r="A268" s="27" t="s">
        <v>2</v>
      </c>
      <c r="B268" s="28">
        <v>3030</v>
      </c>
      <c r="C268" s="28" t="s">
        <v>158</v>
      </c>
      <c r="D268" s="28" t="s">
        <v>7</v>
      </c>
      <c r="E268" s="28">
        <v>9620</v>
      </c>
      <c r="F268" s="28" t="s">
        <v>937</v>
      </c>
      <c r="G268" s="35">
        <v>5</v>
      </c>
      <c r="H268" s="36">
        <v>9</v>
      </c>
      <c r="I268" s="29">
        <v>0</v>
      </c>
      <c r="J268" s="29">
        <v>0</v>
      </c>
      <c r="K268" s="29">
        <v>0</v>
      </c>
      <c r="L268" s="29">
        <v>0</v>
      </c>
      <c r="M268" s="29">
        <v>0</v>
      </c>
      <c r="N268" s="29">
        <v>84</v>
      </c>
      <c r="O268" s="29">
        <v>94</v>
      </c>
      <c r="P268" s="29">
        <v>77</v>
      </c>
      <c r="Q268" s="29">
        <v>67</v>
      </c>
      <c r="R268" s="29">
        <v>70</v>
      </c>
      <c r="S268" s="29">
        <v>0</v>
      </c>
      <c r="T268" s="29">
        <v>0</v>
      </c>
      <c r="U268" s="29">
        <v>0</v>
      </c>
      <c r="V268" s="65">
        <v>392</v>
      </c>
    </row>
    <row r="269" spans="1:22">
      <c r="A269" s="27" t="s">
        <v>2</v>
      </c>
      <c r="B269" s="28">
        <v>3030</v>
      </c>
      <c r="C269" s="28" t="s">
        <v>158</v>
      </c>
      <c r="D269" s="28" t="s">
        <v>7</v>
      </c>
      <c r="E269" s="28">
        <v>1053</v>
      </c>
      <c r="F269" s="28" t="s">
        <v>853</v>
      </c>
      <c r="G269" s="35">
        <v>1</v>
      </c>
      <c r="H269" s="36">
        <v>4</v>
      </c>
      <c r="I269" s="29">
        <v>0</v>
      </c>
      <c r="J269" s="29">
        <v>95</v>
      </c>
      <c r="K269" s="29">
        <v>100</v>
      </c>
      <c r="L269" s="29">
        <v>100</v>
      </c>
      <c r="M269" s="29">
        <v>100</v>
      </c>
      <c r="N269" s="29">
        <v>0</v>
      </c>
      <c r="O269" s="29">
        <v>0</v>
      </c>
      <c r="P269" s="29">
        <v>0</v>
      </c>
      <c r="Q269" s="29">
        <v>0</v>
      </c>
      <c r="R269" s="29">
        <v>0</v>
      </c>
      <c r="S269" s="29">
        <v>0</v>
      </c>
      <c r="T269" s="29">
        <v>0</v>
      </c>
      <c r="U269" s="29">
        <v>0</v>
      </c>
      <c r="V269" s="65">
        <v>395</v>
      </c>
    </row>
    <row r="270" spans="1:22">
      <c r="A270" s="27" t="s">
        <v>2</v>
      </c>
      <c r="B270" s="28">
        <v>3030</v>
      </c>
      <c r="C270" s="28" t="s">
        <v>158</v>
      </c>
      <c r="D270" s="28" t="s">
        <v>7</v>
      </c>
      <c r="E270" s="28">
        <v>9815</v>
      </c>
      <c r="F270" s="28" t="s">
        <v>189</v>
      </c>
      <c r="G270" s="35">
        <v>10</v>
      </c>
      <c r="H270" s="36">
        <v>12</v>
      </c>
      <c r="I270" s="29">
        <v>0</v>
      </c>
      <c r="J270" s="29">
        <v>0</v>
      </c>
      <c r="K270" s="29">
        <v>0</v>
      </c>
      <c r="L270" s="29">
        <v>0</v>
      </c>
      <c r="M270" s="29">
        <v>0</v>
      </c>
      <c r="N270" s="29">
        <v>0</v>
      </c>
      <c r="O270" s="29">
        <v>0</v>
      </c>
      <c r="P270" s="29">
        <v>0</v>
      </c>
      <c r="Q270" s="29">
        <v>0</v>
      </c>
      <c r="R270" s="29">
        <v>0</v>
      </c>
      <c r="S270" s="29">
        <v>29</v>
      </c>
      <c r="T270" s="29">
        <v>8</v>
      </c>
      <c r="U270" s="29">
        <v>8</v>
      </c>
      <c r="V270" s="65">
        <v>45</v>
      </c>
    </row>
    <row r="271" spans="1:22">
      <c r="A271" s="27" t="s">
        <v>2</v>
      </c>
      <c r="B271" s="28">
        <v>3030</v>
      </c>
      <c r="C271" s="28" t="s">
        <v>158</v>
      </c>
      <c r="D271" s="28" t="s">
        <v>7</v>
      </c>
      <c r="E271" s="28">
        <v>596</v>
      </c>
      <c r="F271" s="28" t="s">
        <v>851</v>
      </c>
      <c r="G271" s="35">
        <v>4</v>
      </c>
      <c r="H271" s="36">
        <v>4</v>
      </c>
      <c r="I271" s="29">
        <v>0</v>
      </c>
      <c r="J271" s="29">
        <v>0</v>
      </c>
      <c r="K271" s="29">
        <v>0</v>
      </c>
      <c r="L271" s="29">
        <v>0</v>
      </c>
      <c r="M271" s="29">
        <v>54</v>
      </c>
      <c r="N271" s="29">
        <v>0</v>
      </c>
      <c r="O271" s="29">
        <v>0</v>
      </c>
      <c r="P271" s="29">
        <v>0</v>
      </c>
      <c r="Q271" s="29">
        <v>0</v>
      </c>
      <c r="R271" s="29">
        <v>0</v>
      </c>
      <c r="S271" s="29">
        <v>0</v>
      </c>
      <c r="T271" s="29">
        <v>0</v>
      </c>
      <c r="U271" s="29">
        <v>0</v>
      </c>
      <c r="V271" s="65">
        <v>54</v>
      </c>
    </row>
    <row r="272" spans="1:22">
      <c r="A272" s="27" t="s">
        <v>2</v>
      </c>
      <c r="B272" s="28">
        <v>3030</v>
      </c>
      <c r="C272" s="28" t="s">
        <v>158</v>
      </c>
      <c r="D272" s="28" t="s">
        <v>7</v>
      </c>
      <c r="E272" s="28">
        <v>9858</v>
      </c>
      <c r="F272" s="28" t="s">
        <v>180</v>
      </c>
      <c r="G272" s="35">
        <v>10</v>
      </c>
      <c r="H272" s="36">
        <v>12</v>
      </c>
      <c r="I272" s="29">
        <v>0</v>
      </c>
      <c r="J272" s="29">
        <v>0</v>
      </c>
      <c r="K272" s="29">
        <v>0</v>
      </c>
      <c r="L272" s="29">
        <v>0</v>
      </c>
      <c r="M272" s="29">
        <v>0</v>
      </c>
      <c r="N272" s="29">
        <v>0</v>
      </c>
      <c r="O272" s="29">
        <v>0</v>
      </c>
      <c r="P272" s="29">
        <v>0</v>
      </c>
      <c r="Q272" s="29">
        <v>0</v>
      </c>
      <c r="R272" s="29">
        <v>0</v>
      </c>
      <c r="S272" s="29">
        <v>42</v>
      </c>
      <c r="T272" s="29">
        <v>39</v>
      </c>
      <c r="U272" s="29">
        <v>17</v>
      </c>
      <c r="V272" s="65">
        <v>98</v>
      </c>
    </row>
    <row r="273" spans="1:22">
      <c r="A273" s="27" t="s">
        <v>2</v>
      </c>
      <c r="B273" s="28">
        <v>3030</v>
      </c>
      <c r="C273" s="28" t="s">
        <v>158</v>
      </c>
      <c r="D273" s="28" t="s">
        <v>7</v>
      </c>
      <c r="E273" s="28">
        <v>2084</v>
      </c>
      <c r="F273" s="28" t="s">
        <v>873</v>
      </c>
      <c r="G273" s="35">
        <v>5</v>
      </c>
      <c r="H273" s="36">
        <v>6</v>
      </c>
      <c r="I273" s="29">
        <v>0</v>
      </c>
      <c r="J273" s="29">
        <v>0</v>
      </c>
      <c r="K273" s="29">
        <v>0</v>
      </c>
      <c r="L273" s="29">
        <v>0</v>
      </c>
      <c r="M273" s="29">
        <v>0</v>
      </c>
      <c r="N273" s="29">
        <v>31</v>
      </c>
      <c r="O273" s="29">
        <v>24</v>
      </c>
      <c r="P273" s="29">
        <v>0</v>
      </c>
      <c r="Q273" s="29">
        <v>0</v>
      </c>
      <c r="R273" s="29">
        <v>0</v>
      </c>
      <c r="S273" s="29">
        <v>0</v>
      </c>
      <c r="T273" s="29">
        <v>0</v>
      </c>
      <c r="U273" s="29">
        <v>0</v>
      </c>
      <c r="V273" s="65">
        <v>55</v>
      </c>
    </row>
    <row r="274" spans="1:22">
      <c r="A274" s="27" t="s">
        <v>2</v>
      </c>
      <c r="B274" s="28">
        <v>3030</v>
      </c>
      <c r="C274" s="28" t="s">
        <v>158</v>
      </c>
      <c r="D274" s="28" t="s">
        <v>7</v>
      </c>
      <c r="E274" s="28">
        <v>9350</v>
      </c>
      <c r="F274" s="28" t="s">
        <v>920</v>
      </c>
      <c r="G274" s="35">
        <v>6</v>
      </c>
      <c r="H274" s="36">
        <v>7</v>
      </c>
      <c r="I274" s="29">
        <v>0</v>
      </c>
      <c r="J274" s="29">
        <v>0</v>
      </c>
      <c r="K274" s="29">
        <v>0</v>
      </c>
      <c r="L274" s="29">
        <v>0</v>
      </c>
      <c r="M274" s="29">
        <v>0</v>
      </c>
      <c r="N274" s="29">
        <v>0</v>
      </c>
      <c r="O274" s="29">
        <v>13</v>
      </c>
      <c r="P274" s="29">
        <v>9</v>
      </c>
      <c r="Q274" s="29">
        <v>0</v>
      </c>
      <c r="R274" s="29">
        <v>0</v>
      </c>
      <c r="S274" s="29">
        <v>0</v>
      </c>
      <c r="T274" s="29">
        <v>0</v>
      </c>
      <c r="U274" s="29">
        <v>0</v>
      </c>
      <c r="V274" s="65">
        <v>22</v>
      </c>
    </row>
    <row r="275" spans="1:22">
      <c r="A275" s="27" t="s">
        <v>2</v>
      </c>
      <c r="B275" s="28">
        <v>3030</v>
      </c>
      <c r="C275" s="28" t="s">
        <v>158</v>
      </c>
      <c r="D275" s="28" t="s">
        <v>7</v>
      </c>
      <c r="E275" s="28">
        <v>9346</v>
      </c>
      <c r="F275" s="28" t="s">
        <v>918</v>
      </c>
      <c r="G275" s="35">
        <v>7</v>
      </c>
      <c r="H275" s="36">
        <v>9</v>
      </c>
      <c r="I275" s="29">
        <v>0</v>
      </c>
      <c r="J275" s="29">
        <v>0</v>
      </c>
      <c r="K275" s="29">
        <v>0</v>
      </c>
      <c r="L275" s="29">
        <v>0</v>
      </c>
      <c r="M275" s="29">
        <v>0</v>
      </c>
      <c r="N275" s="29">
        <v>0</v>
      </c>
      <c r="O275" s="29">
        <v>0</v>
      </c>
      <c r="P275" s="29">
        <v>156</v>
      </c>
      <c r="Q275" s="29">
        <v>51</v>
      </c>
      <c r="R275" s="29">
        <v>28</v>
      </c>
      <c r="S275" s="29">
        <v>0</v>
      </c>
      <c r="T275" s="29">
        <v>0</v>
      </c>
      <c r="U275" s="29">
        <v>0</v>
      </c>
      <c r="V275" s="65">
        <v>235</v>
      </c>
    </row>
    <row r="276" spans="1:22">
      <c r="A276" s="27" t="s">
        <v>2</v>
      </c>
      <c r="B276" s="28">
        <v>3030</v>
      </c>
      <c r="C276" s="28" t="s">
        <v>158</v>
      </c>
      <c r="D276" s="28" t="s">
        <v>7</v>
      </c>
      <c r="E276" s="28">
        <v>9242</v>
      </c>
      <c r="F276" s="28" t="s">
        <v>900</v>
      </c>
      <c r="G276" s="35">
        <v>1</v>
      </c>
      <c r="H276" s="36">
        <v>4</v>
      </c>
      <c r="I276" s="29">
        <v>0</v>
      </c>
      <c r="J276" s="29">
        <v>98</v>
      </c>
      <c r="K276" s="29">
        <v>101</v>
      </c>
      <c r="L276" s="29">
        <v>89</v>
      </c>
      <c r="M276" s="29">
        <v>93</v>
      </c>
      <c r="N276" s="29">
        <v>0</v>
      </c>
      <c r="O276" s="29">
        <v>0</v>
      </c>
      <c r="P276" s="29">
        <v>0</v>
      </c>
      <c r="Q276" s="29">
        <v>0</v>
      </c>
      <c r="R276" s="29">
        <v>0</v>
      </c>
      <c r="S276" s="29">
        <v>0</v>
      </c>
      <c r="T276" s="29">
        <v>0</v>
      </c>
      <c r="U276" s="29">
        <v>0</v>
      </c>
      <c r="V276" s="65">
        <v>381</v>
      </c>
    </row>
    <row r="277" spans="1:22">
      <c r="A277" s="27" t="s">
        <v>2</v>
      </c>
      <c r="B277" s="28">
        <v>3030</v>
      </c>
      <c r="C277" s="28" t="s">
        <v>158</v>
      </c>
      <c r="D277" s="28" t="s">
        <v>7</v>
      </c>
      <c r="E277" s="28">
        <v>2054</v>
      </c>
      <c r="F277" s="28" t="s">
        <v>868</v>
      </c>
      <c r="G277" s="35">
        <v>4</v>
      </c>
      <c r="H277" s="36">
        <v>5</v>
      </c>
      <c r="I277" s="29">
        <v>0</v>
      </c>
      <c r="J277" s="29">
        <v>0</v>
      </c>
      <c r="K277" s="29">
        <v>0</v>
      </c>
      <c r="L277" s="29">
        <v>0</v>
      </c>
      <c r="M277" s="29">
        <v>64</v>
      </c>
      <c r="N277" s="29">
        <v>50</v>
      </c>
      <c r="O277" s="29">
        <v>0</v>
      </c>
      <c r="P277" s="29">
        <v>0</v>
      </c>
      <c r="Q277" s="29">
        <v>0</v>
      </c>
      <c r="R277" s="29">
        <v>0</v>
      </c>
      <c r="S277" s="29">
        <v>0</v>
      </c>
      <c r="T277" s="29">
        <v>0</v>
      </c>
      <c r="U277" s="29">
        <v>0</v>
      </c>
      <c r="V277" s="65">
        <v>114</v>
      </c>
    </row>
    <row r="278" spans="1:22">
      <c r="A278" s="27" t="s">
        <v>2</v>
      </c>
      <c r="B278" s="28">
        <v>3030</v>
      </c>
      <c r="C278" s="28" t="s">
        <v>158</v>
      </c>
      <c r="D278" s="28" t="s">
        <v>7</v>
      </c>
      <c r="E278" s="28">
        <v>9118</v>
      </c>
      <c r="F278" s="28" t="s">
        <v>882</v>
      </c>
      <c r="G278" s="35">
        <v>4</v>
      </c>
      <c r="H278" s="36">
        <v>6</v>
      </c>
      <c r="I278" s="29">
        <v>0</v>
      </c>
      <c r="J278" s="29">
        <v>0</v>
      </c>
      <c r="K278" s="29">
        <v>0</v>
      </c>
      <c r="L278" s="29">
        <v>0</v>
      </c>
      <c r="M278" s="29">
        <v>30</v>
      </c>
      <c r="N278" s="29">
        <v>30</v>
      </c>
      <c r="O278" s="29">
        <v>28</v>
      </c>
      <c r="P278" s="29">
        <v>0</v>
      </c>
      <c r="Q278" s="29">
        <v>0</v>
      </c>
      <c r="R278" s="29">
        <v>0</v>
      </c>
      <c r="S278" s="29">
        <v>0</v>
      </c>
      <c r="T278" s="29">
        <v>0</v>
      </c>
      <c r="U278" s="29">
        <v>0</v>
      </c>
      <c r="V278" s="65">
        <v>88</v>
      </c>
    </row>
    <row r="279" spans="1:22">
      <c r="A279" s="27" t="s">
        <v>2</v>
      </c>
      <c r="B279" s="28">
        <v>3030</v>
      </c>
      <c r="C279" s="28" t="s">
        <v>158</v>
      </c>
      <c r="D279" s="28" t="s">
        <v>7</v>
      </c>
      <c r="E279" s="28">
        <v>9379</v>
      </c>
      <c r="F279" s="28" t="s">
        <v>928</v>
      </c>
      <c r="G279" s="35">
        <v>4</v>
      </c>
      <c r="H279" s="36">
        <v>5</v>
      </c>
      <c r="I279" s="29">
        <v>0</v>
      </c>
      <c r="J279" s="29">
        <v>0</v>
      </c>
      <c r="K279" s="29">
        <v>0</v>
      </c>
      <c r="L279" s="29">
        <v>0</v>
      </c>
      <c r="M279" s="29">
        <v>116</v>
      </c>
      <c r="N279" s="29">
        <v>138</v>
      </c>
      <c r="O279" s="29">
        <v>0</v>
      </c>
      <c r="P279" s="29">
        <v>0</v>
      </c>
      <c r="Q279" s="29">
        <v>0</v>
      </c>
      <c r="R279" s="29">
        <v>0</v>
      </c>
      <c r="S279" s="29">
        <v>0</v>
      </c>
      <c r="T279" s="29">
        <v>0</v>
      </c>
      <c r="U279" s="29">
        <v>0</v>
      </c>
      <c r="V279" s="65">
        <v>254</v>
      </c>
    </row>
    <row r="280" spans="1:22">
      <c r="A280" s="27" t="s">
        <v>2</v>
      </c>
      <c r="B280" s="28">
        <v>3030</v>
      </c>
      <c r="C280" s="28" t="s">
        <v>158</v>
      </c>
      <c r="D280" s="28" t="s">
        <v>7</v>
      </c>
      <c r="E280" s="28">
        <v>9627</v>
      </c>
      <c r="F280" s="28" t="s">
        <v>173</v>
      </c>
      <c r="G280" s="35" t="s">
        <v>4</v>
      </c>
      <c r="H280" s="36">
        <v>9</v>
      </c>
      <c r="I280" s="29">
        <v>30</v>
      </c>
      <c r="J280" s="29">
        <v>47</v>
      </c>
      <c r="K280" s="29">
        <v>39</v>
      </c>
      <c r="L280" s="29">
        <v>46</v>
      </c>
      <c r="M280" s="29">
        <v>49</v>
      </c>
      <c r="N280" s="29">
        <v>44</v>
      </c>
      <c r="O280" s="29">
        <v>46</v>
      </c>
      <c r="P280" s="29">
        <v>29</v>
      </c>
      <c r="Q280" s="29">
        <v>23</v>
      </c>
      <c r="R280" s="29">
        <v>26</v>
      </c>
      <c r="S280" s="29">
        <v>0</v>
      </c>
      <c r="T280" s="29">
        <v>0</v>
      </c>
      <c r="U280" s="29">
        <v>0</v>
      </c>
      <c r="V280" s="65">
        <v>379</v>
      </c>
    </row>
    <row r="281" spans="1:22">
      <c r="A281" s="27" t="s">
        <v>2</v>
      </c>
      <c r="B281" s="28">
        <v>3030</v>
      </c>
      <c r="C281" s="28" t="s">
        <v>158</v>
      </c>
      <c r="D281" s="28" t="s">
        <v>7</v>
      </c>
      <c r="E281" s="28">
        <v>9826</v>
      </c>
      <c r="F281" s="28" t="s">
        <v>957</v>
      </c>
      <c r="G281" s="35">
        <v>10</v>
      </c>
      <c r="H281" s="36">
        <v>12</v>
      </c>
      <c r="I281" s="29">
        <v>0</v>
      </c>
      <c r="J281" s="29">
        <v>0</v>
      </c>
      <c r="K281" s="29">
        <v>0</v>
      </c>
      <c r="L281" s="29">
        <v>0</v>
      </c>
      <c r="M281" s="29">
        <v>0</v>
      </c>
      <c r="N281" s="29">
        <v>0</v>
      </c>
      <c r="O281" s="29">
        <v>0</v>
      </c>
      <c r="P281" s="29">
        <v>0</v>
      </c>
      <c r="Q281" s="29">
        <v>0</v>
      </c>
      <c r="R281" s="29">
        <v>0</v>
      </c>
      <c r="S281" s="29">
        <v>78</v>
      </c>
      <c r="T281" s="29">
        <v>44</v>
      </c>
      <c r="U281" s="29">
        <v>34</v>
      </c>
      <c r="V281" s="65">
        <v>156</v>
      </c>
    </row>
    <row r="282" spans="1:22">
      <c r="A282" s="27" t="s">
        <v>2</v>
      </c>
      <c r="B282" s="28">
        <v>3030</v>
      </c>
      <c r="C282" s="28" t="s">
        <v>158</v>
      </c>
      <c r="D282" s="28" t="s">
        <v>7</v>
      </c>
      <c r="E282" s="28">
        <v>9310</v>
      </c>
      <c r="F282" s="28" t="s">
        <v>907</v>
      </c>
      <c r="G282" s="35">
        <v>4</v>
      </c>
      <c r="H282" s="36">
        <v>6</v>
      </c>
      <c r="I282" s="29">
        <v>0</v>
      </c>
      <c r="J282" s="29">
        <v>0</v>
      </c>
      <c r="K282" s="29">
        <v>0</v>
      </c>
      <c r="L282" s="29">
        <v>0</v>
      </c>
      <c r="M282" s="29">
        <v>47</v>
      </c>
      <c r="N282" s="29">
        <v>41</v>
      </c>
      <c r="O282" s="29">
        <v>46</v>
      </c>
      <c r="P282" s="29">
        <v>0</v>
      </c>
      <c r="Q282" s="29">
        <v>0</v>
      </c>
      <c r="R282" s="29">
        <v>0</v>
      </c>
      <c r="S282" s="29">
        <v>0</v>
      </c>
      <c r="T282" s="29">
        <v>0</v>
      </c>
      <c r="U282" s="29">
        <v>0</v>
      </c>
      <c r="V282" s="65">
        <v>134</v>
      </c>
    </row>
    <row r="283" spans="1:22">
      <c r="A283" s="27" t="s">
        <v>2</v>
      </c>
      <c r="B283" s="28">
        <v>3030</v>
      </c>
      <c r="C283" s="28" t="s">
        <v>158</v>
      </c>
      <c r="D283" s="28" t="s">
        <v>7</v>
      </c>
      <c r="E283" s="28">
        <v>9651</v>
      </c>
      <c r="F283" s="28" t="s">
        <v>945</v>
      </c>
      <c r="G283" s="35">
        <v>7</v>
      </c>
      <c r="H283" s="36">
        <v>9</v>
      </c>
      <c r="I283" s="29">
        <v>0</v>
      </c>
      <c r="J283" s="29">
        <v>0</v>
      </c>
      <c r="K283" s="29">
        <v>0</v>
      </c>
      <c r="L283" s="29">
        <v>0</v>
      </c>
      <c r="M283" s="29">
        <v>0</v>
      </c>
      <c r="N283" s="29">
        <v>0</v>
      </c>
      <c r="O283" s="29">
        <v>0</v>
      </c>
      <c r="P283" s="29">
        <v>26</v>
      </c>
      <c r="Q283" s="29">
        <v>20</v>
      </c>
      <c r="R283" s="29">
        <v>24</v>
      </c>
      <c r="S283" s="29">
        <v>0</v>
      </c>
      <c r="T283" s="29">
        <v>0</v>
      </c>
      <c r="U283" s="29">
        <v>0</v>
      </c>
      <c r="V283" s="65">
        <v>70</v>
      </c>
    </row>
    <row r="284" spans="1:22">
      <c r="A284" s="27" t="s">
        <v>2</v>
      </c>
      <c r="B284" s="28">
        <v>3030</v>
      </c>
      <c r="C284" s="28" t="s">
        <v>158</v>
      </c>
      <c r="D284" s="28" t="s">
        <v>7</v>
      </c>
      <c r="E284" s="28">
        <v>9633</v>
      </c>
      <c r="F284" s="28" t="s">
        <v>941</v>
      </c>
      <c r="G284" s="35">
        <v>4</v>
      </c>
      <c r="H284" s="36">
        <v>9</v>
      </c>
      <c r="I284" s="29">
        <v>0</v>
      </c>
      <c r="J284" s="29">
        <v>0</v>
      </c>
      <c r="K284" s="29">
        <v>0</v>
      </c>
      <c r="L284" s="29">
        <v>0</v>
      </c>
      <c r="M284" s="29">
        <v>146</v>
      </c>
      <c r="N284" s="29">
        <v>145</v>
      </c>
      <c r="O284" s="29">
        <v>116</v>
      </c>
      <c r="P284" s="29">
        <v>117</v>
      </c>
      <c r="Q284" s="29">
        <v>105</v>
      </c>
      <c r="R284" s="29">
        <v>98</v>
      </c>
      <c r="S284" s="29">
        <v>0</v>
      </c>
      <c r="T284" s="29">
        <v>0</v>
      </c>
      <c r="U284" s="29">
        <v>0</v>
      </c>
      <c r="V284" s="65">
        <v>727</v>
      </c>
    </row>
    <row r="285" spans="1:22">
      <c r="A285" s="27" t="s">
        <v>2</v>
      </c>
      <c r="B285" s="28">
        <v>3030</v>
      </c>
      <c r="C285" s="28" t="s">
        <v>158</v>
      </c>
      <c r="D285" s="28" t="s">
        <v>7</v>
      </c>
      <c r="E285" s="28">
        <v>9384</v>
      </c>
      <c r="F285" s="28" t="s">
        <v>931</v>
      </c>
      <c r="G285" s="35">
        <v>4</v>
      </c>
      <c r="H285" s="36">
        <v>6</v>
      </c>
      <c r="I285" s="29">
        <v>0</v>
      </c>
      <c r="J285" s="29">
        <v>0</v>
      </c>
      <c r="K285" s="29">
        <v>0</v>
      </c>
      <c r="L285" s="29">
        <v>0</v>
      </c>
      <c r="M285" s="29">
        <v>107</v>
      </c>
      <c r="N285" s="29">
        <v>106</v>
      </c>
      <c r="O285" s="29">
        <v>79</v>
      </c>
      <c r="P285" s="29">
        <v>0</v>
      </c>
      <c r="Q285" s="29">
        <v>0</v>
      </c>
      <c r="R285" s="29">
        <v>0</v>
      </c>
      <c r="S285" s="29">
        <v>0</v>
      </c>
      <c r="T285" s="29">
        <v>0</v>
      </c>
      <c r="U285" s="29">
        <v>0</v>
      </c>
      <c r="V285" s="65">
        <v>292</v>
      </c>
    </row>
    <row r="286" spans="1:22">
      <c r="A286" s="27" t="s">
        <v>2</v>
      </c>
      <c r="B286" s="28">
        <v>3030</v>
      </c>
      <c r="C286" s="28" t="s">
        <v>158</v>
      </c>
      <c r="D286" s="28" t="s">
        <v>7</v>
      </c>
      <c r="E286" s="28">
        <v>9813</v>
      </c>
      <c r="F286" s="28" t="s">
        <v>955</v>
      </c>
      <c r="G286" s="35">
        <v>10</v>
      </c>
      <c r="H286" s="36">
        <v>12</v>
      </c>
      <c r="I286" s="29">
        <v>0</v>
      </c>
      <c r="J286" s="29">
        <v>0</v>
      </c>
      <c r="K286" s="29">
        <v>0</v>
      </c>
      <c r="L286" s="29">
        <v>0</v>
      </c>
      <c r="M286" s="29">
        <v>0</v>
      </c>
      <c r="N286" s="29">
        <v>0</v>
      </c>
      <c r="O286" s="29">
        <v>0</v>
      </c>
      <c r="P286" s="29">
        <v>0</v>
      </c>
      <c r="Q286" s="29">
        <v>0</v>
      </c>
      <c r="R286" s="29">
        <v>0</v>
      </c>
      <c r="S286" s="29">
        <v>23</v>
      </c>
      <c r="T286" s="29">
        <v>7</v>
      </c>
      <c r="U286" s="29">
        <v>11</v>
      </c>
      <c r="V286" s="65">
        <v>41</v>
      </c>
    </row>
    <row r="287" spans="1:22">
      <c r="A287" s="27" t="s">
        <v>2</v>
      </c>
      <c r="B287" s="28">
        <v>3030</v>
      </c>
      <c r="C287" s="28" t="s">
        <v>158</v>
      </c>
      <c r="D287" s="28" t="s">
        <v>7</v>
      </c>
      <c r="E287" s="28">
        <v>9121</v>
      </c>
      <c r="F287" s="28" t="s">
        <v>883</v>
      </c>
      <c r="G287" s="35">
        <v>1</v>
      </c>
      <c r="H287" s="36">
        <v>9</v>
      </c>
      <c r="I287" s="29">
        <v>0</v>
      </c>
      <c r="J287" s="29">
        <v>87</v>
      </c>
      <c r="K287" s="29">
        <v>77</v>
      </c>
      <c r="L287" s="29">
        <v>75</v>
      </c>
      <c r="M287" s="29">
        <v>93</v>
      </c>
      <c r="N287" s="29">
        <v>84</v>
      </c>
      <c r="O287" s="29">
        <v>85</v>
      </c>
      <c r="P287" s="29">
        <v>54</v>
      </c>
      <c r="Q287" s="29">
        <v>52</v>
      </c>
      <c r="R287" s="29">
        <v>26</v>
      </c>
      <c r="S287" s="29">
        <v>0</v>
      </c>
      <c r="T287" s="29">
        <v>0</v>
      </c>
      <c r="U287" s="29">
        <v>0</v>
      </c>
      <c r="V287" s="65">
        <v>633</v>
      </c>
    </row>
    <row r="288" spans="1:22">
      <c r="A288" s="27" t="s">
        <v>2</v>
      </c>
      <c r="B288" s="28">
        <v>3030</v>
      </c>
      <c r="C288" s="28" t="s">
        <v>158</v>
      </c>
      <c r="D288" s="28" t="s">
        <v>7</v>
      </c>
      <c r="E288" s="28">
        <v>9143</v>
      </c>
      <c r="F288" s="28" t="s">
        <v>750</v>
      </c>
      <c r="G288" s="35">
        <v>3</v>
      </c>
      <c r="H288" s="36">
        <v>6</v>
      </c>
      <c r="I288" s="29">
        <v>0</v>
      </c>
      <c r="J288" s="29">
        <v>0</v>
      </c>
      <c r="K288" s="29">
        <v>0</v>
      </c>
      <c r="L288" s="29">
        <v>34</v>
      </c>
      <c r="M288" s="29">
        <v>36</v>
      </c>
      <c r="N288" s="29">
        <v>34</v>
      </c>
      <c r="O288" s="29">
        <v>30</v>
      </c>
      <c r="P288" s="29">
        <v>0</v>
      </c>
      <c r="Q288" s="29">
        <v>0</v>
      </c>
      <c r="R288" s="29">
        <v>0</v>
      </c>
      <c r="S288" s="29">
        <v>0</v>
      </c>
      <c r="T288" s="29">
        <v>0</v>
      </c>
      <c r="U288" s="29">
        <v>0</v>
      </c>
      <c r="V288" s="65">
        <v>134</v>
      </c>
    </row>
    <row r="289" spans="1:22">
      <c r="A289" s="27" t="s">
        <v>2</v>
      </c>
      <c r="B289" s="28">
        <v>3030</v>
      </c>
      <c r="C289" s="28" t="s">
        <v>158</v>
      </c>
      <c r="D289" s="28" t="s">
        <v>7</v>
      </c>
      <c r="E289" s="28">
        <v>2147</v>
      </c>
      <c r="F289" s="28" t="s">
        <v>877</v>
      </c>
      <c r="G289" s="35">
        <v>4</v>
      </c>
      <c r="H289" s="36">
        <v>8</v>
      </c>
      <c r="I289" s="29">
        <v>0</v>
      </c>
      <c r="J289" s="29">
        <v>0</v>
      </c>
      <c r="K289" s="29">
        <v>0</v>
      </c>
      <c r="L289" s="29">
        <v>0</v>
      </c>
      <c r="M289" s="29">
        <v>78</v>
      </c>
      <c r="N289" s="29">
        <v>85</v>
      </c>
      <c r="O289" s="29">
        <v>79</v>
      </c>
      <c r="P289" s="29">
        <v>0</v>
      </c>
      <c r="Q289" s="29">
        <v>1</v>
      </c>
      <c r="R289" s="29">
        <v>0</v>
      </c>
      <c r="S289" s="29">
        <v>0</v>
      </c>
      <c r="T289" s="29">
        <v>0</v>
      </c>
      <c r="U289" s="29">
        <v>0</v>
      </c>
      <c r="V289" s="65">
        <v>243</v>
      </c>
    </row>
    <row r="290" spans="1:22">
      <c r="A290" s="27" t="s">
        <v>2</v>
      </c>
      <c r="B290" s="28">
        <v>3030</v>
      </c>
      <c r="C290" s="28" t="s">
        <v>158</v>
      </c>
      <c r="D290" s="28" t="s">
        <v>7</v>
      </c>
      <c r="E290" s="28">
        <v>9343</v>
      </c>
      <c r="F290" s="28" t="s">
        <v>916</v>
      </c>
      <c r="G290" s="35">
        <v>4</v>
      </c>
      <c r="H290" s="36">
        <v>6</v>
      </c>
      <c r="I290" s="29">
        <v>0</v>
      </c>
      <c r="J290" s="29">
        <v>0</v>
      </c>
      <c r="K290" s="29">
        <v>0</v>
      </c>
      <c r="L290" s="29">
        <v>0</v>
      </c>
      <c r="M290" s="29">
        <v>64</v>
      </c>
      <c r="N290" s="29">
        <v>29</v>
      </c>
      <c r="O290" s="29">
        <v>33</v>
      </c>
      <c r="P290" s="29">
        <v>0</v>
      </c>
      <c r="Q290" s="29">
        <v>0</v>
      </c>
      <c r="R290" s="29">
        <v>0</v>
      </c>
      <c r="S290" s="29">
        <v>0</v>
      </c>
      <c r="T290" s="29">
        <v>0</v>
      </c>
      <c r="U290" s="29">
        <v>0</v>
      </c>
      <c r="V290" s="65">
        <v>126</v>
      </c>
    </row>
    <row r="291" spans="1:22">
      <c r="A291" s="27" t="s">
        <v>2</v>
      </c>
      <c r="B291" s="28">
        <v>3030</v>
      </c>
      <c r="C291" s="28" t="s">
        <v>158</v>
      </c>
      <c r="D291" s="28" t="s">
        <v>7</v>
      </c>
      <c r="E291" s="28">
        <v>9660</v>
      </c>
      <c r="F291" s="28" t="s">
        <v>949</v>
      </c>
      <c r="G291" s="35">
        <v>7</v>
      </c>
      <c r="H291" s="36">
        <v>9</v>
      </c>
      <c r="I291" s="29">
        <v>0</v>
      </c>
      <c r="J291" s="29">
        <v>0</v>
      </c>
      <c r="K291" s="29">
        <v>0</v>
      </c>
      <c r="L291" s="29">
        <v>0</v>
      </c>
      <c r="M291" s="29">
        <v>0</v>
      </c>
      <c r="N291" s="29">
        <v>0</v>
      </c>
      <c r="O291" s="29">
        <v>0</v>
      </c>
      <c r="P291" s="29">
        <v>18</v>
      </c>
      <c r="Q291" s="29">
        <v>22</v>
      </c>
      <c r="R291" s="29">
        <v>24</v>
      </c>
      <c r="S291" s="29">
        <v>0</v>
      </c>
      <c r="T291" s="29">
        <v>0</v>
      </c>
      <c r="U291" s="29">
        <v>0</v>
      </c>
      <c r="V291" s="65">
        <v>64</v>
      </c>
    </row>
    <row r="292" spans="1:22">
      <c r="A292" s="27" t="s">
        <v>2</v>
      </c>
      <c r="B292" s="28">
        <v>3030</v>
      </c>
      <c r="C292" s="28" t="s">
        <v>158</v>
      </c>
      <c r="D292" s="28" t="s">
        <v>7</v>
      </c>
      <c r="E292" s="28">
        <v>9643</v>
      </c>
      <c r="F292" s="28" t="s">
        <v>942</v>
      </c>
      <c r="G292" s="35">
        <v>7</v>
      </c>
      <c r="H292" s="36">
        <v>7</v>
      </c>
      <c r="I292" s="29">
        <v>0</v>
      </c>
      <c r="J292" s="29">
        <v>0</v>
      </c>
      <c r="K292" s="29">
        <v>0</v>
      </c>
      <c r="L292" s="29">
        <v>0</v>
      </c>
      <c r="M292" s="29">
        <v>0</v>
      </c>
      <c r="N292" s="29">
        <v>0</v>
      </c>
      <c r="O292" s="29">
        <v>0</v>
      </c>
      <c r="P292" s="29">
        <v>36</v>
      </c>
      <c r="Q292" s="29">
        <v>0</v>
      </c>
      <c r="R292" s="29">
        <v>0</v>
      </c>
      <c r="S292" s="29">
        <v>0</v>
      </c>
      <c r="T292" s="29">
        <v>0</v>
      </c>
      <c r="U292" s="29">
        <v>0</v>
      </c>
      <c r="V292" s="65">
        <v>36</v>
      </c>
    </row>
    <row r="293" spans="1:22">
      <c r="A293" s="27" t="s">
        <v>2</v>
      </c>
      <c r="B293" s="28">
        <v>3030</v>
      </c>
      <c r="C293" s="28" t="s">
        <v>158</v>
      </c>
      <c r="D293" s="28" t="s">
        <v>7</v>
      </c>
      <c r="E293" s="28">
        <v>9273</v>
      </c>
      <c r="F293" s="28" t="s">
        <v>905</v>
      </c>
      <c r="G293" s="35">
        <v>4</v>
      </c>
      <c r="H293" s="36">
        <v>6</v>
      </c>
      <c r="I293" s="29">
        <v>0</v>
      </c>
      <c r="J293" s="29">
        <v>0</v>
      </c>
      <c r="K293" s="29">
        <v>0</v>
      </c>
      <c r="L293" s="29">
        <v>0</v>
      </c>
      <c r="M293" s="29">
        <v>82</v>
      </c>
      <c r="N293" s="29">
        <v>90</v>
      </c>
      <c r="O293" s="29">
        <v>87</v>
      </c>
      <c r="P293" s="29">
        <v>0</v>
      </c>
      <c r="Q293" s="29">
        <v>0</v>
      </c>
      <c r="R293" s="29">
        <v>0</v>
      </c>
      <c r="S293" s="29">
        <v>0</v>
      </c>
      <c r="T293" s="29">
        <v>0</v>
      </c>
      <c r="U293" s="29">
        <v>0</v>
      </c>
      <c r="V293" s="65">
        <v>259</v>
      </c>
    </row>
    <row r="294" spans="1:22">
      <c r="A294" s="27" t="s">
        <v>2</v>
      </c>
      <c r="B294" s="28">
        <v>3030</v>
      </c>
      <c r="C294" s="28" t="s">
        <v>158</v>
      </c>
      <c r="D294" s="28" t="s">
        <v>7</v>
      </c>
      <c r="E294" s="28">
        <v>9316</v>
      </c>
      <c r="F294" s="28" t="s">
        <v>908</v>
      </c>
      <c r="G294" s="35">
        <v>4</v>
      </c>
      <c r="H294" s="36">
        <v>6</v>
      </c>
      <c r="I294" s="29">
        <v>0</v>
      </c>
      <c r="J294" s="29">
        <v>0</v>
      </c>
      <c r="K294" s="29">
        <v>0</v>
      </c>
      <c r="L294" s="29">
        <v>0</v>
      </c>
      <c r="M294" s="29">
        <v>26</v>
      </c>
      <c r="N294" s="29">
        <v>30</v>
      </c>
      <c r="O294" s="29">
        <v>21</v>
      </c>
      <c r="P294" s="29">
        <v>0</v>
      </c>
      <c r="Q294" s="29">
        <v>0</v>
      </c>
      <c r="R294" s="29">
        <v>0</v>
      </c>
      <c r="S294" s="29">
        <v>0</v>
      </c>
      <c r="T294" s="29">
        <v>0</v>
      </c>
      <c r="U294" s="29">
        <v>0</v>
      </c>
      <c r="V294" s="65">
        <v>77</v>
      </c>
    </row>
    <row r="295" spans="1:22">
      <c r="A295" s="27" t="s">
        <v>2</v>
      </c>
      <c r="B295" s="28">
        <v>3030</v>
      </c>
      <c r="C295" s="28" t="s">
        <v>158</v>
      </c>
      <c r="D295" s="28" t="s">
        <v>7</v>
      </c>
      <c r="E295" s="28">
        <v>9836</v>
      </c>
      <c r="F295" s="28" t="s">
        <v>959</v>
      </c>
      <c r="G295" s="35">
        <v>10</v>
      </c>
      <c r="H295" s="36">
        <v>12</v>
      </c>
      <c r="I295" s="29">
        <v>0</v>
      </c>
      <c r="J295" s="29">
        <v>0</v>
      </c>
      <c r="K295" s="29">
        <v>0</v>
      </c>
      <c r="L295" s="29">
        <v>0</v>
      </c>
      <c r="M295" s="29">
        <v>0</v>
      </c>
      <c r="N295" s="29">
        <v>0</v>
      </c>
      <c r="O295" s="29">
        <v>0</v>
      </c>
      <c r="P295" s="29">
        <v>0</v>
      </c>
      <c r="Q295" s="29">
        <v>0</v>
      </c>
      <c r="R295" s="29">
        <v>0</v>
      </c>
      <c r="S295" s="29">
        <v>56</v>
      </c>
      <c r="T295" s="29">
        <v>41</v>
      </c>
      <c r="U295" s="29">
        <v>41</v>
      </c>
      <c r="V295" s="65">
        <v>138</v>
      </c>
    </row>
    <row r="296" spans="1:22">
      <c r="A296" s="27" t="s">
        <v>2</v>
      </c>
      <c r="B296" s="28">
        <v>3030</v>
      </c>
      <c r="C296" s="28" t="s">
        <v>158</v>
      </c>
      <c r="D296" s="28" t="s">
        <v>7</v>
      </c>
      <c r="E296" s="28">
        <v>9218</v>
      </c>
      <c r="F296" s="28" t="s">
        <v>892</v>
      </c>
      <c r="G296" s="35">
        <v>4</v>
      </c>
      <c r="H296" s="36">
        <v>6</v>
      </c>
      <c r="I296" s="29">
        <v>0</v>
      </c>
      <c r="J296" s="29">
        <v>0</v>
      </c>
      <c r="K296" s="29">
        <v>0</v>
      </c>
      <c r="L296" s="29">
        <v>0</v>
      </c>
      <c r="M296" s="29">
        <v>61</v>
      </c>
      <c r="N296" s="29">
        <v>74</v>
      </c>
      <c r="O296" s="29">
        <v>80</v>
      </c>
      <c r="P296" s="29">
        <v>0</v>
      </c>
      <c r="Q296" s="29">
        <v>0</v>
      </c>
      <c r="R296" s="29">
        <v>0</v>
      </c>
      <c r="S296" s="29">
        <v>0</v>
      </c>
      <c r="T296" s="29">
        <v>0</v>
      </c>
      <c r="U296" s="29">
        <v>0</v>
      </c>
      <c r="V296" s="65">
        <v>215</v>
      </c>
    </row>
    <row r="297" spans="1:22">
      <c r="A297" s="27" t="s">
        <v>2</v>
      </c>
      <c r="B297" s="28">
        <v>3030</v>
      </c>
      <c r="C297" s="28" t="s">
        <v>158</v>
      </c>
      <c r="D297" s="28" t="s">
        <v>7</v>
      </c>
      <c r="E297" s="28">
        <v>9270</v>
      </c>
      <c r="F297" s="28" t="s">
        <v>167</v>
      </c>
      <c r="G297" s="35">
        <v>4</v>
      </c>
      <c r="H297" s="36">
        <v>4</v>
      </c>
      <c r="I297" s="29">
        <v>0</v>
      </c>
      <c r="J297" s="29">
        <v>0</v>
      </c>
      <c r="K297" s="29">
        <v>0</v>
      </c>
      <c r="L297" s="29">
        <v>0</v>
      </c>
      <c r="M297" s="29">
        <v>61</v>
      </c>
      <c r="N297" s="29">
        <v>0</v>
      </c>
      <c r="O297" s="29">
        <v>0</v>
      </c>
      <c r="P297" s="29">
        <v>0</v>
      </c>
      <c r="Q297" s="29">
        <v>0</v>
      </c>
      <c r="R297" s="29">
        <v>0</v>
      </c>
      <c r="S297" s="29">
        <v>0</v>
      </c>
      <c r="T297" s="29">
        <v>0</v>
      </c>
      <c r="U297" s="29">
        <v>0</v>
      </c>
      <c r="V297" s="65">
        <v>61</v>
      </c>
    </row>
    <row r="298" spans="1:22">
      <c r="A298" s="27" t="s">
        <v>2</v>
      </c>
      <c r="B298" s="28">
        <v>3030</v>
      </c>
      <c r="C298" s="28" t="s">
        <v>158</v>
      </c>
      <c r="D298" s="28" t="s">
        <v>7</v>
      </c>
      <c r="E298" s="28">
        <v>9103</v>
      </c>
      <c r="F298" s="28" t="s">
        <v>880</v>
      </c>
      <c r="G298" s="35">
        <v>2</v>
      </c>
      <c r="H298" s="36">
        <v>6</v>
      </c>
      <c r="I298" s="29">
        <v>0</v>
      </c>
      <c r="J298" s="29">
        <v>0</v>
      </c>
      <c r="K298" s="29">
        <v>1</v>
      </c>
      <c r="L298" s="29">
        <v>1</v>
      </c>
      <c r="M298" s="29">
        <v>48</v>
      </c>
      <c r="N298" s="29">
        <v>46</v>
      </c>
      <c r="O298" s="29">
        <v>40</v>
      </c>
      <c r="P298" s="29">
        <v>0</v>
      </c>
      <c r="Q298" s="29">
        <v>0</v>
      </c>
      <c r="R298" s="29">
        <v>0</v>
      </c>
      <c r="S298" s="29">
        <v>0</v>
      </c>
      <c r="T298" s="29">
        <v>0</v>
      </c>
      <c r="U298" s="29">
        <v>0</v>
      </c>
      <c r="V298" s="65">
        <v>136</v>
      </c>
    </row>
    <row r="299" spans="1:22">
      <c r="A299" s="27" t="s">
        <v>2</v>
      </c>
      <c r="B299" s="28">
        <v>3030</v>
      </c>
      <c r="C299" s="28" t="s">
        <v>158</v>
      </c>
      <c r="D299" s="28" t="s">
        <v>7</v>
      </c>
      <c r="E299" s="28">
        <v>9860</v>
      </c>
      <c r="F299" s="28" t="s">
        <v>963</v>
      </c>
      <c r="G299" s="35">
        <v>10</v>
      </c>
      <c r="H299" s="36">
        <v>12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  <c r="P299" s="29">
        <v>0</v>
      </c>
      <c r="Q299" s="29">
        <v>0</v>
      </c>
      <c r="R299" s="29">
        <v>0</v>
      </c>
      <c r="S299" s="29">
        <v>125</v>
      </c>
      <c r="T299" s="29">
        <v>83</v>
      </c>
      <c r="U299" s="29">
        <v>57</v>
      </c>
      <c r="V299" s="65">
        <v>265</v>
      </c>
    </row>
    <row r="300" spans="1:22">
      <c r="A300" s="27" t="s">
        <v>2</v>
      </c>
      <c r="B300" s="28">
        <v>3030</v>
      </c>
      <c r="C300" s="28" t="s">
        <v>158</v>
      </c>
      <c r="D300" s="28" t="s">
        <v>7</v>
      </c>
      <c r="E300" s="28">
        <v>2088</v>
      </c>
      <c r="F300" s="28" t="s">
        <v>875</v>
      </c>
      <c r="G300" s="35">
        <v>4</v>
      </c>
      <c r="H300" s="36">
        <v>4</v>
      </c>
      <c r="I300" s="29">
        <v>0</v>
      </c>
      <c r="J300" s="29">
        <v>0</v>
      </c>
      <c r="K300" s="29">
        <v>0</v>
      </c>
      <c r="L300" s="29">
        <v>0</v>
      </c>
      <c r="M300" s="29">
        <v>68</v>
      </c>
      <c r="N300" s="29">
        <v>0</v>
      </c>
      <c r="O300" s="29">
        <v>0</v>
      </c>
      <c r="P300" s="29">
        <v>0</v>
      </c>
      <c r="Q300" s="29">
        <v>0</v>
      </c>
      <c r="R300" s="29">
        <v>0</v>
      </c>
      <c r="S300" s="29">
        <v>0</v>
      </c>
      <c r="T300" s="29">
        <v>0</v>
      </c>
      <c r="U300" s="29">
        <v>0</v>
      </c>
      <c r="V300" s="65">
        <v>68</v>
      </c>
    </row>
    <row r="301" spans="1:22">
      <c r="A301" s="27" t="s">
        <v>2</v>
      </c>
      <c r="B301" s="28">
        <v>3030</v>
      </c>
      <c r="C301" s="28" t="s">
        <v>158</v>
      </c>
      <c r="D301" s="28" t="s">
        <v>7</v>
      </c>
      <c r="E301" s="28">
        <v>9104</v>
      </c>
      <c r="F301" s="28" t="s">
        <v>812</v>
      </c>
      <c r="G301" s="35">
        <v>4</v>
      </c>
      <c r="H301" s="36">
        <v>6</v>
      </c>
      <c r="I301" s="29">
        <v>0</v>
      </c>
      <c r="J301" s="29">
        <v>0</v>
      </c>
      <c r="K301" s="29">
        <v>0</v>
      </c>
      <c r="L301" s="29">
        <v>0</v>
      </c>
      <c r="M301" s="29">
        <v>40</v>
      </c>
      <c r="N301" s="29">
        <v>34</v>
      </c>
      <c r="O301" s="29">
        <v>24</v>
      </c>
      <c r="P301" s="29">
        <v>0</v>
      </c>
      <c r="Q301" s="29">
        <v>0</v>
      </c>
      <c r="R301" s="29">
        <v>0</v>
      </c>
      <c r="S301" s="29">
        <v>0</v>
      </c>
      <c r="T301" s="29">
        <v>0</v>
      </c>
      <c r="U301" s="29">
        <v>0</v>
      </c>
      <c r="V301" s="65">
        <v>98</v>
      </c>
    </row>
    <row r="302" spans="1:22">
      <c r="A302" s="27" t="s">
        <v>2</v>
      </c>
      <c r="B302" s="28">
        <v>3030</v>
      </c>
      <c r="C302" s="28" t="s">
        <v>158</v>
      </c>
      <c r="D302" s="28" t="s">
        <v>7</v>
      </c>
      <c r="E302" s="28">
        <v>9334</v>
      </c>
      <c r="F302" s="28" t="s">
        <v>911</v>
      </c>
      <c r="G302" s="35">
        <v>4</v>
      </c>
      <c r="H302" s="36">
        <v>6</v>
      </c>
      <c r="I302" s="29">
        <v>0</v>
      </c>
      <c r="J302" s="29">
        <v>0</v>
      </c>
      <c r="K302" s="29">
        <v>0</v>
      </c>
      <c r="L302" s="29">
        <v>0</v>
      </c>
      <c r="M302" s="29">
        <v>54</v>
      </c>
      <c r="N302" s="29">
        <v>31</v>
      </c>
      <c r="O302" s="29">
        <v>21</v>
      </c>
      <c r="P302" s="29">
        <v>0</v>
      </c>
      <c r="Q302" s="29">
        <v>0</v>
      </c>
      <c r="R302" s="29">
        <v>0</v>
      </c>
      <c r="S302" s="29">
        <v>0</v>
      </c>
      <c r="T302" s="29">
        <v>0</v>
      </c>
      <c r="U302" s="29">
        <v>0</v>
      </c>
      <c r="V302" s="65">
        <v>106</v>
      </c>
    </row>
    <row r="303" spans="1:22">
      <c r="A303" s="27" t="s">
        <v>2</v>
      </c>
      <c r="B303" s="28">
        <v>3030</v>
      </c>
      <c r="C303" s="28" t="s">
        <v>158</v>
      </c>
      <c r="D303" s="28" t="s">
        <v>7</v>
      </c>
      <c r="E303" s="28">
        <v>9609</v>
      </c>
      <c r="F303" s="28" t="s">
        <v>934</v>
      </c>
      <c r="G303" s="35">
        <v>4</v>
      </c>
      <c r="H303" s="36">
        <v>9</v>
      </c>
      <c r="I303" s="29">
        <v>0</v>
      </c>
      <c r="J303" s="29">
        <v>0</v>
      </c>
      <c r="K303" s="29">
        <v>0</v>
      </c>
      <c r="L303" s="29">
        <v>0</v>
      </c>
      <c r="M303" s="29">
        <v>54</v>
      </c>
      <c r="N303" s="29">
        <v>79</v>
      </c>
      <c r="O303" s="29">
        <v>53</v>
      </c>
      <c r="P303" s="29">
        <v>80</v>
      </c>
      <c r="Q303" s="29">
        <v>78</v>
      </c>
      <c r="R303" s="29">
        <v>77</v>
      </c>
      <c r="S303" s="29">
        <v>0</v>
      </c>
      <c r="T303" s="29">
        <v>0</v>
      </c>
      <c r="U303" s="29">
        <v>0</v>
      </c>
      <c r="V303" s="65">
        <v>421</v>
      </c>
    </row>
    <row r="304" spans="1:22">
      <c r="A304" s="27" t="s">
        <v>2</v>
      </c>
      <c r="B304" s="28">
        <v>3030</v>
      </c>
      <c r="C304" s="28" t="s">
        <v>158</v>
      </c>
      <c r="D304" s="28" t="s">
        <v>7</v>
      </c>
      <c r="E304" s="28">
        <v>9320</v>
      </c>
      <c r="F304" s="28" t="s">
        <v>909</v>
      </c>
      <c r="G304" s="35">
        <v>1</v>
      </c>
      <c r="H304" s="36">
        <v>3</v>
      </c>
      <c r="I304" s="29">
        <v>0</v>
      </c>
      <c r="J304" s="29">
        <v>129</v>
      </c>
      <c r="K304" s="29">
        <v>134</v>
      </c>
      <c r="L304" s="29">
        <v>135</v>
      </c>
      <c r="M304" s="29">
        <v>0</v>
      </c>
      <c r="N304" s="29">
        <v>0</v>
      </c>
      <c r="O304" s="29">
        <v>0</v>
      </c>
      <c r="P304" s="29">
        <v>0</v>
      </c>
      <c r="Q304" s="29">
        <v>0</v>
      </c>
      <c r="R304" s="29">
        <v>0</v>
      </c>
      <c r="S304" s="29">
        <v>0</v>
      </c>
      <c r="T304" s="29">
        <v>0</v>
      </c>
      <c r="U304" s="29">
        <v>0</v>
      </c>
      <c r="V304" s="65">
        <v>398</v>
      </c>
    </row>
    <row r="305" spans="1:22">
      <c r="A305" s="27" t="s">
        <v>2</v>
      </c>
      <c r="B305" s="28">
        <v>3030</v>
      </c>
      <c r="C305" s="28" t="s">
        <v>158</v>
      </c>
      <c r="D305" s="28" t="s">
        <v>7</v>
      </c>
      <c r="E305" s="28">
        <v>9865</v>
      </c>
      <c r="F305" s="28" t="s">
        <v>181</v>
      </c>
      <c r="G305" s="35">
        <v>10</v>
      </c>
      <c r="H305" s="36">
        <v>12</v>
      </c>
      <c r="I305" s="29">
        <v>0</v>
      </c>
      <c r="J305" s="29">
        <v>0</v>
      </c>
      <c r="K305" s="29">
        <v>0</v>
      </c>
      <c r="L305" s="29">
        <v>0</v>
      </c>
      <c r="M305" s="29">
        <v>0</v>
      </c>
      <c r="N305" s="29">
        <v>0</v>
      </c>
      <c r="O305" s="29">
        <v>0</v>
      </c>
      <c r="P305" s="29">
        <v>0</v>
      </c>
      <c r="Q305" s="29">
        <v>0</v>
      </c>
      <c r="R305" s="29">
        <v>0</v>
      </c>
      <c r="S305" s="29">
        <v>78</v>
      </c>
      <c r="T305" s="29">
        <v>38</v>
      </c>
      <c r="U305" s="29">
        <v>20</v>
      </c>
      <c r="V305" s="65">
        <v>136</v>
      </c>
    </row>
    <row r="306" spans="1:22">
      <c r="A306" s="27" t="s">
        <v>2</v>
      </c>
      <c r="B306" s="28">
        <v>3030</v>
      </c>
      <c r="C306" s="28" t="s">
        <v>158</v>
      </c>
      <c r="D306" s="28" t="s">
        <v>7</v>
      </c>
      <c r="E306" s="28">
        <v>9850</v>
      </c>
      <c r="F306" s="28" t="s">
        <v>961</v>
      </c>
      <c r="G306" s="35">
        <v>10</v>
      </c>
      <c r="H306" s="36">
        <v>12</v>
      </c>
      <c r="I306" s="29">
        <v>0</v>
      </c>
      <c r="J306" s="29">
        <v>0</v>
      </c>
      <c r="K306" s="29">
        <v>0</v>
      </c>
      <c r="L306" s="29">
        <v>0</v>
      </c>
      <c r="M306" s="29">
        <v>0</v>
      </c>
      <c r="N306" s="29">
        <v>0</v>
      </c>
      <c r="O306" s="29">
        <v>0</v>
      </c>
      <c r="P306" s="29">
        <v>0</v>
      </c>
      <c r="Q306" s="29">
        <v>0</v>
      </c>
      <c r="R306" s="29">
        <v>0</v>
      </c>
      <c r="S306" s="29">
        <v>42</v>
      </c>
      <c r="T306" s="29">
        <v>28</v>
      </c>
      <c r="U306" s="29">
        <v>13</v>
      </c>
      <c r="V306" s="65">
        <v>83</v>
      </c>
    </row>
    <row r="307" spans="1:22">
      <c r="A307" s="27" t="s">
        <v>2</v>
      </c>
      <c r="B307" s="28">
        <v>3030</v>
      </c>
      <c r="C307" s="28" t="s">
        <v>158</v>
      </c>
      <c r="D307" s="28" t="s">
        <v>7</v>
      </c>
      <c r="E307" s="28">
        <v>9625</v>
      </c>
      <c r="F307" s="28" t="s">
        <v>939</v>
      </c>
      <c r="G307" s="35">
        <v>2</v>
      </c>
      <c r="H307" s="36">
        <v>9</v>
      </c>
      <c r="I307" s="29">
        <v>0</v>
      </c>
      <c r="J307" s="29">
        <v>0</v>
      </c>
      <c r="K307" s="29">
        <v>1</v>
      </c>
      <c r="L307" s="29">
        <v>0</v>
      </c>
      <c r="M307" s="29">
        <v>2</v>
      </c>
      <c r="N307" s="29">
        <v>1</v>
      </c>
      <c r="O307" s="29">
        <v>6</v>
      </c>
      <c r="P307" s="29">
        <v>10</v>
      </c>
      <c r="Q307" s="29">
        <v>43</v>
      </c>
      <c r="R307" s="29">
        <v>49</v>
      </c>
      <c r="S307" s="29">
        <v>0</v>
      </c>
      <c r="T307" s="29">
        <v>0</v>
      </c>
      <c r="U307" s="29">
        <v>0</v>
      </c>
      <c r="V307" s="65">
        <v>112</v>
      </c>
    </row>
    <row r="308" spans="1:22">
      <c r="A308" s="27" t="s">
        <v>2</v>
      </c>
      <c r="B308" s="28">
        <v>3030</v>
      </c>
      <c r="C308" s="28" t="s">
        <v>158</v>
      </c>
      <c r="D308" s="28" t="s">
        <v>7</v>
      </c>
      <c r="E308" s="28">
        <v>9241</v>
      </c>
      <c r="F308" s="28" t="s">
        <v>899</v>
      </c>
      <c r="G308" s="35">
        <v>4</v>
      </c>
      <c r="H308" s="36">
        <v>6</v>
      </c>
      <c r="I308" s="29">
        <v>0</v>
      </c>
      <c r="J308" s="29">
        <v>0</v>
      </c>
      <c r="K308" s="29">
        <v>0</v>
      </c>
      <c r="L308" s="29">
        <v>0</v>
      </c>
      <c r="M308" s="29">
        <v>52</v>
      </c>
      <c r="N308" s="29">
        <v>53</v>
      </c>
      <c r="O308" s="29">
        <v>55</v>
      </c>
      <c r="P308" s="29">
        <v>0</v>
      </c>
      <c r="Q308" s="29">
        <v>0</v>
      </c>
      <c r="R308" s="29">
        <v>0</v>
      </c>
      <c r="S308" s="29">
        <v>0</v>
      </c>
      <c r="T308" s="29">
        <v>0</v>
      </c>
      <c r="U308" s="29">
        <v>0</v>
      </c>
      <c r="V308" s="65">
        <v>160</v>
      </c>
    </row>
    <row r="309" spans="1:22" ht="12" thickBot="1">
      <c r="A309" s="27" t="s">
        <v>2</v>
      </c>
      <c r="B309" s="28">
        <v>3030</v>
      </c>
      <c r="C309" s="28" t="s">
        <v>158</v>
      </c>
      <c r="D309" s="28" t="s">
        <v>7</v>
      </c>
      <c r="E309" s="28">
        <v>2069</v>
      </c>
      <c r="F309" s="28" t="s">
        <v>872</v>
      </c>
      <c r="G309" s="35">
        <v>6</v>
      </c>
      <c r="H309" s="36">
        <v>8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1</v>
      </c>
      <c r="P309" s="29">
        <v>20</v>
      </c>
      <c r="Q309" s="29">
        <v>7</v>
      </c>
      <c r="R309" s="29">
        <v>0</v>
      </c>
      <c r="S309" s="29">
        <v>0</v>
      </c>
      <c r="T309" s="29">
        <v>0</v>
      </c>
      <c r="U309" s="29">
        <v>0</v>
      </c>
      <c r="V309" s="65">
        <v>28</v>
      </c>
    </row>
    <row r="310" spans="1:22" ht="12.75" thickTop="1" thickBot="1">
      <c r="A310" s="49" t="s">
        <v>3</v>
      </c>
      <c r="B310" s="50" t="s">
        <v>1218</v>
      </c>
      <c r="C310" s="51" t="s">
        <v>1219</v>
      </c>
      <c r="D310" s="51" t="s">
        <v>1220</v>
      </c>
      <c r="E310" s="50" t="s">
        <v>1221</v>
      </c>
      <c r="F310" s="52" t="s">
        <v>1222</v>
      </c>
      <c r="G310" s="53" t="s">
        <v>1223</v>
      </c>
      <c r="H310" s="53" t="s">
        <v>1224</v>
      </c>
      <c r="I310" s="54" t="s">
        <v>4</v>
      </c>
      <c r="J310" s="50" t="str">
        <f>TEXT(0,1)</f>
        <v>1</v>
      </c>
      <c r="K310" s="50" t="str">
        <f>TEXT(0,2)</f>
        <v>2</v>
      </c>
      <c r="L310" s="50" t="str">
        <f>TEXT(0,3)</f>
        <v>3</v>
      </c>
      <c r="M310" s="50" t="str">
        <f>TEXT(0,4)</f>
        <v>4</v>
      </c>
      <c r="N310" s="50" t="str">
        <f>TEXT(0,5)</f>
        <v>5</v>
      </c>
      <c r="O310" s="50" t="str">
        <f>TEXT(0,6)</f>
        <v>6</v>
      </c>
      <c r="P310" s="50" t="str">
        <f>TEXT(0,7)</f>
        <v>7</v>
      </c>
      <c r="Q310" s="50" t="str">
        <f>TEXT(0,8)</f>
        <v>8</v>
      </c>
      <c r="R310" s="50" t="str">
        <f>TEXT(0,9)</f>
        <v>9</v>
      </c>
      <c r="S310" s="50" t="str">
        <f>TEXT(0,10)</f>
        <v>10</v>
      </c>
      <c r="T310" s="50" t="str">
        <f>TEXT(0,11)</f>
        <v>11</v>
      </c>
      <c r="U310" s="55" t="str">
        <f>TEXT(0,12)</f>
        <v>12</v>
      </c>
      <c r="V310" s="56" t="s">
        <v>5</v>
      </c>
    </row>
    <row r="311" spans="1:22" ht="12" thickTop="1">
      <c r="A311" s="27" t="s">
        <v>2</v>
      </c>
      <c r="B311" s="28">
        <v>3030</v>
      </c>
      <c r="C311" s="28" t="s">
        <v>158</v>
      </c>
      <c r="D311" s="28" t="s">
        <v>7</v>
      </c>
      <c r="E311" s="28">
        <v>9223</v>
      </c>
      <c r="F311" s="28" t="s">
        <v>164</v>
      </c>
      <c r="G311" s="35">
        <v>5</v>
      </c>
      <c r="H311" s="36">
        <v>6</v>
      </c>
      <c r="I311" s="29">
        <v>0</v>
      </c>
      <c r="J311" s="29">
        <v>0</v>
      </c>
      <c r="K311" s="29">
        <v>0</v>
      </c>
      <c r="L311" s="29">
        <v>0</v>
      </c>
      <c r="M311" s="29">
        <v>0</v>
      </c>
      <c r="N311" s="29">
        <v>15</v>
      </c>
      <c r="O311" s="29">
        <v>14</v>
      </c>
      <c r="P311" s="29">
        <v>0</v>
      </c>
      <c r="Q311" s="29">
        <v>0</v>
      </c>
      <c r="R311" s="29">
        <v>0</v>
      </c>
      <c r="S311" s="29">
        <v>0</v>
      </c>
      <c r="T311" s="29">
        <v>0</v>
      </c>
      <c r="U311" s="29">
        <v>0</v>
      </c>
      <c r="V311" s="65">
        <v>29</v>
      </c>
    </row>
    <row r="312" spans="1:22">
      <c r="A312" s="27" t="s">
        <v>2</v>
      </c>
      <c r="B312" s="28">
        <v>3030</v>
      </c>
      <c r="C312" s="28" t="s">
        <v>158</v>
      </c>
      <c r="D312" s="28" t="s">
        <v>7</v>
      </c>
      <c r="E312" s="28">
        <v>2055</v>
      </c>
      <c r="F312" s="28" t="s">
        <v>869</v>
      </c>
      <c r="G312" s="35">
        <v>5</v>
      </c>
      <c r="H312" s="36">
        <v>9</v>
      </c>
      <c r="I312" s="29">
        <v>0</v>
      </c>
      <c r="J312" s="29">
        <v>0</v>
      </c>
      <c r="K312" s="29">
        <v>0</v>
      </c>
      <c r="L312" s="29">
        <v>0</v>
      </c>
      <c r="M312" s="29">
        <v>0</v>
      </c>
      <c r="N312" s="29">
        <v>15</v>
      </c>
      <c r="O312" s="29">
        <v>10</v>
      </c>
      <c r="P312" s="29">
        <v>9</v>
      </c>
      <c r="Q312" s="29">
        <v>14</v>
      </c>
      <c r="R312" s="29">
        <v>10</v>
      </c>
      <c r="S312" s="29">
        <v>0</v>
      </c>
      <c r="T312" s="29">
        <v>0</v>
      </c>
      <c r="U312" s="29">
        <v>0</v>
      </c>
      <c r="V312" s="65">
        <v>58</v>
      </c>
    </row>
    <row r="313" spans="1:22">
      <c r="A313" s="27" t="s">
        <v>2</v>
      </c>
      <c r="B313" s="28">
        <v>3030</v>
      </c>
      <c r="C313" s="28" t="s">
        <v>158</v>
      </c>
      <c r="D313" s="28" t="s">
        <v>7</v>
      </c>
      <c r="E313" s="28">
        <v>9385</v>
      </c>
      <c r="F313" s="28" t="s">
        <v>932</v>
      </c>
      <c r="G313" s="35">
        <v>4</v>
      </c>
      <c r="H313" s="36">
        <v>4</v>
      </c>
      <c r="I313" s="29">
        <v>0</v>
      </c>
      <c r="J313" s="29">
        <v>0</v>
      </c>
      <c r="K313" s="29">
        <v>0</v>
      </c>
      <c r="L313" s="29">
        <v>0</v>
      </c>
      <c r="M313" s="29">
        <v>1</v>
      </c>
      <c r="N313" s="29">
        <v>0</v>
      </c>
      <c r="O313" s="29">
        <v>0</v>
      </c>
      <c r="P313" s="29">
        <v>0</v>
      </c>
      <c r="Q313" s="29">
        <v>0</v>
      </c>
      <c r="R313" s="29">
        <v>0</v>
      </c>
      <c r="S313" s="29">
        <v>0</v>
      </c>
      <c r="T313" s="29">
        <v>0</v>
      </c>
      <c r="U313" s="29">
        <v>0</v>
      </c>
      <c r="V313" s="65">
        <v>1</v>
      </c>
    </row>
    <row r="314" spans="1:22">
      <c r="A314" s="27" t="s">
        <v>2</v>
      </c>
      <c r="B314" s="28">
        <v>3030</v>
      </c>
      <c r="C314" s="28" t="s">
        <v>158</v>
      </c>
      <c r="D314" s="28" t="s">
        <v>7</v>
      </c>
      <c r="E314" s="28">
        <v>9363</v>
      </c>
      <c r="F314" s="28" t="s">
        <v>922</v>
      </c>
      <c r="G314" s="35">
        <v>4</v>
      </c>
      <c r="H314" s="36">
        <v>6</v>
      </c>
      <c r="I314" s="29">
        <v>0</v>
      </c>
      <c r="J314" s="29">
        <v>0</v>
      </c>
      <c r="K314" s="29">
        <v>0</v>
      </c>
      <c r="L314" s="29">
        <v>0</v>
      </c>
      <c r="M314" s="29">
        <v>37</v>
      </c>
      <c r="N314" s="29">
        <v>36</v>
      </c>
      <c r="O314" s="29">
        <v>27</v>
      </c>
      <c r="P314" s="29">
        <v>0</v>
      </c>
      <c r="Q314" s="29">
        <v>0</v>
      </c>
      <c r="R314" s="29">
        <v>0</v>
      </c>
      <c r="S314" s="29">
        <v>0</v>
      </c>
      <c r="T314" s="29">
        <v>0</v>
      </c>
      <c r="U314" s="29">
        <v>0</v>
      </c>
      <c r="V314" s="65">
        <v>100</v>
      </c>
    </row>
    <row r="315" spans="1:22">
      <c r="A315" s="27" t="s">
        <v>2</v>
      </c>
      <c r="B315" s="28">
        <v>3030</v>
      </c>
      <c r="C315" s="28" t="s">
        <v>158</v>
      </c>
      <c r="D315" s="28" t="s">
        <v>7</v>
      </c>
      <c r="E315" s="28">
        <v>348</v>
      </c>
      <c r="F315" s="28" t="s">
        <v>848</v>
      </c>
      <c r="G315" s="35">
        <v>7</v>
      </c>
      <c r="H315" s="36">
        <v>9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  <c r="P315" s="29">
        <v>66</v>
      </c>
      <c r="Q315" s="29">
        <v>40</v>
      </c>
      <c r="R315" s="29">
        <v>36</v>
      </c>
      <c r="S315" s="29">
        <v>0</v>
      </c>
      <c r="T315" s="29">
        <v>0</v>
      </c>
      <c r="U315" s="29">
        <v>0</v>
      </c>
      <c r="V315" s="65">
        <v>142</v>
      </c>
    </row>
    <row r="316" spans="1:22">
      <c r="A316" s="27" t="s">
        <v>2</v>
      </c>
      <c r="B316" s="28">
        <v>3030</v>
      </c>
      <c r="C316" s="28" t="s">
        <v>158</v>
      </c>
      <c r="D316" s="28" t="s">
        <v>7</v>
      </c>
      <c r="E316" s="28">
        <v>9639</v>
      </c>
      <c r="F316" s="28" t="s">
        <v>731</v>
      </c>
      <c r="G316" s="35">
        <v>7</v>
      </c>
      <c r="H316" s="36">
        <v>9</v>
      </c>
      <c r="I316" s="29">
        <v>0</v>
      </c>
      <c r="J316" s="29">
        <v>0</v>
      </c>
      <c r="K316" s="29">
        <v>0</v>
      </c>
      <c r="L316" s="29">
        <v>0</v>
      </c>
      <c r="M316" s="29">
        <v>0</v>
      </c>
      <c r="N316" s="29">
        <v>0</v>
      </c>
      <c r="O316" s="29">
        <v>0</v>
      </c>
      <c r="P316" s="29">
        <v>10</v>
      </c>
      <c r="Q316" s="29">
        <v>20</v>
      </c>
      <c r="R316" s="29">
        <v>24</v>
      </c>
      <c r="S316" s="29">
        <v>0</v>
      </c>
      <c r="T316" s="29">
        <v>0</v>
      </c>
      <c r="U316" s="29">
        <v>0</v>
      </c>
      <c r="V316" s="65">
        <v>54</v>
      </c>
    </row>
    <row r="317" spans="1:22">
      <c r="A317" s="27" t="s">
        <v>2</v>
      </c>
      <c r="B317" s="28">
        <v>3030</v>
      </c>
      <c r="C317" s="28" t="s">
        <v>158</v>
      </c>
      <c r="D317" s="28" t="s">
        <v>7</v>
      </c>
      <c r="E317" s="28">
        <v>1333</v>
      </c>
      <c r="F317" s="28" t="s">
        <v>858</v>
      </c>
      <c r="G317" s="35">
        <v>5</v>
      </c>
      <c r="H317" s="36">
        <v>9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147</v>
      </c>
      <c r="O317" s="29">
        <v>119</v>
      </c>
      <c r="P317" s="29">
        <v>44</v>
      </c>
      <c r="Q317" s="29">
        <v>29</v>
      </c>
      <c r="R317" s="29">
        <v>37</v>
      </c>
      <c r="S317" s="29">
        <v>0</v>
      </c>
      <c r="T317" s="29">
        <v>0</v>
      </c>
      <c r="U317" s="29">
        <v>0</v>
      </c>
      <c r="V317" s="65">
        <v>376</v>
      </c>
    </row>
    <row r="318" spans="1:22">
      <c r="A318" s="27" t="s">
        <v>2</v>
      </c>
      <c r="B318" s="28">
        <v>3030</v>
      </c>
      <c r="C318" s="28" t="s">
        <v>158</v>
      </c>
      <c r="D318" s="28" t="s">
        <v>7</v>
      </c>
      <c r="E318" s="28">
        <v>9830</v>
      </c>
      <c r="F318" s="28" t="s">
        <v>958</v>
      </c>
      <c r="G318" s="35">
        <v>10</v>
      </c>
      <c r="H318" s="36">
        <v>12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  <c r="P318" s="29">
        <v>0</v>
      </c>
      <c r="Q318" s="29">
        <v>0</v>
      </c>
      <c r="R318" s="29">
        <v>0</v>
      </c>
      <c r="S318" s="29">
        <v>9</v>
      </c>
      <c r="T318" s="29">
        <v>10</v>
      </c>
      <c r="U318" s="29">
        <v>8</v>
      </c>
      <c r="V318" s="65">
        <v>27</v>
      </c>
    </row>
    <row r="319" spans="1:22">
      <c r="A319" s="27" t="s">
        <v>2</v>
      </c>
      <c r="B319" s="28">
        <v>3030</v>
      </c>
      <c r="C319" s="28" t="s">
        <v>158</v>
      </c>
      <c r="D319" s="28" t="s">
        <v>7</v>
      </c>
      <c r="E319" s="28">
        <v>1989</v>
      </c>
      <c r="F319" s="28" t="s">
        <v>867</v>
      </c>
      <c r="G319" s="35">
        <v>10</v>
      </c>
      <c r="H319" s="36">
        <v>12</v>
      </c>
      <c r="I319" s="29">
        <v>0</v>
      </c>
      <c r="J319" s="29">
        <v>0</v>
      </c>
      <c r="K319" s="29">
        <v>0</v>
      </c>
      <c r="L319" s="29">
        <v>0</v>
      </c>
      <c r="M319" s="29">
        <v>0</v>
      </c>
      <c r="N319" s="29">
        <v>0</v>
      </c>
      <c r="O319" s="29">
        <v>0</v>
      </c>
      <c r="P319" s="29">
        <v>0</v>
      </c>
      <c r="Q319" s="29">
        <v>0</v>
      </c>
      <c r="R319" s="29">
        <v>0</v>
      </c>
      <c r="S319" s="29">
        <v>85</v>
      </c>
      <c r="T319" s="29">
        <v>53</v>
      </c>
      <c r="U319" s="29">
        <v>35</v>
      </c>
      <c r="V319" s="65">
        <v>173</v>
      </c>
    </row>
    <row r="320" spans="1:22">
      <c r="A320" s="27" t="s">
        <v>2</v>
      </c>
      <c r="B320" s="28">
        <v>3030</v>
      </c>
      <c r="C320" s="28" t="s">
        <v>158</v>
      </c>
      <c r="D320" s="28" t="s">
        <v>7</v>
      </c>
      <c r="E320" s="28">
        <v>9654</v>
      </c>
      <c r="F320" s="28" t="s">
        <v>948</v>
      </c>
      <c r="G320" s="35">
        <v>5</v>
      </c>
      <c r="H320" s="36">
        <v>9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81</v>
      </c>
      <c r="O320" s="29">
        <v>86</v>
      </c>
      <c r="P320" s="29">
        <v>33</v>
      </c>
      <c r="Q320" s="29">
        <v>38</v>
      </c>
      <c r="R320" s="29">
        <v>29</v>
      </c>
      <c r="S320" s="29">
        <v>0</v>
      </c>
      <c r="T320" s="29">
        <v>0</v>
      </c>
      <c r="U320" s="29">
        <v>0</v>
      </c>
      <c r="V320" s="65">
        <v>267</v>
      </c>
    </row>
    <row r="321" spans="1:22">
      <c r="A321" s="27" t="s">
        <v>2</v>
      </c>
      <c r="B321" s="28">
        <v>3030</v>
      </c>
      <c r="C321" s="28" t="s">
        <v>158</v>
      </c>
      <c r="D321" s="28" t="s">
        <v>7</v>
      </c>
      <c r="E321" s="28">
        <v>9225</v>
      </c>
      <c r="F321" s="28" t="s">
        <v>893</v>
      </c>
      <c r="G321" s="35">
        <v>4</v>
      </c>
      <c r="H321" s="36">
        <v>6</v>
      </c>
      <c r="I321" s="29">
        <v>0</v>
      </c>
      <c r="J321" s="29">
        <v>0</v>
      </c>
      <c r="K321" s="29">
        <v>0</v>
      </c>
      <c r="L321" s="29">
        <v>0</v>
      </c>
      <c r="M321" s="29">
        <v>37</v>
      </c>
      <c r="N321" s="29">
        <v>29</v>
      </c>
      <c r="O321" s="29">
        <v>38</v>
      </c>
      <c r="P321" s="29">
        <v>0</v>
      </c>
      <c r="Q321" s="29">
        <v>0</v>
      </c>
      <c r="R321" s="29">
        <v>0</v>
      </c>
      <c r="S321" s="29">
        <v>0</v>
      </c>
      <c r="T321" s="29">
        <v>0</v>
      </c>
      <c r="U321" s="29">
        <v>0</v>
      </c>
      <c r="V321" s="65">
        <v>104</v>
      </c>
    </row>
    <row r="322" spans="1:22">
      <c r="A322" s="27" t="s">
        <v>2</v>
      </c>
      <c r="B322" s="28">
        <v>3030</v>
      </c>
      <c r="C322" s="28" t="s">
        <v>158</v>
      </c>
      <c r="D322" s="28" t="s">
        <v>7</v>
      </c>
      <c r="E322" s="28">
        <v>1674</v>
      </c>
      <c r="F322" s="28" t="s">
        <v>862</v>
      </c>
      <c r="G322" s="35">
        <v>4</v>
      </c>
      <c r="H322" s="36">
        <v>9</v>
      </c>
      <c r="I322" s="29">
        <v>0</v>
      </c>
      <c r="J322" s="29">
        <v>0</v>
      </c>
      <c r="K322" s="29">
        <v>0</v>
      </c>
      <c r="L322" s="29">
        <v>0</v>
      </c>
      <c r="M322" s="29">
        <v>160</v>
      </c>
      <c r="N322" s="29">
        <v>146</v>
      </c>
      <c r="O322" s="29">
        <v>137</v>
      </c>
      <c r="P322" s="29">
        <v>27</v>
      </c>
      <c r="Q322" s="29">
        <v>36</v>
      </c>
      <c r="R322" s="29">
        <v>21</v>
      </c>
      <c r="S322" s="29">
        <v>0</v>
      </c>
      <c r="T322" s="29">
        <v>0</v>
      </c>
      <c r="U322" s="29">
        <v>0</v>
      </c>
      <c r="V322" s="65">
        <v>527</v>
      </c>
    </row>
    <row r="323" spans="1:22">
      <c r="A323" s="27" t="s">
        <v>2</v>
      </c>
      <c r="B323" s="28">
        <v>3030</v>
      </c>
      <c r="C323" s="28" t="s">
        <v>158</v>
      </c>
      <c r="D323" s="28" t="s">
        <v>7</v>
      </c>
      <c r="E323" s="28">
        <v>9382</v>
      </c>
      <c r="F323" s="28" t="s">
        <v>929</v>
      </c>
      <c r="G323" s="35">
        <v>4</v>
      </c>
      <c r="H323" s="36">
        <v>6</v>
      </c>
      <c r="I323" s="29">
        <v>0</v>
      </c>
      <c r="J323" s="29">
        <v>0</v>
      </c>
      <c r="K323" s="29">
        <v>0</v>
      </c>
      <c r="L323" s="29">
        <v>0</v>
      </c>
      <c r="M323" s="29">
        <v>97</v>
      </c>
      <c r="N323" s="29">
        <v>88</v>
      </c>
      <c r="O323" s="29">
        <v>124</v>
      </c>
      <c r="P323" s="29">
        <v>0</v>
      </c>
      <c r="Q323" s="29">
        <v>0</v>
      </c>
      <c r="R323" s="29">
        <v>0</v>
      </c>
      <c r="S323" s="29">
        <v>0</v>
      </c>
      <c r="T323" s="29">
        <v>0</v>
      </c>
      <c r="U323" s="29">
        <v>0</v>
      </c>
      <c r="V323" s="65">
        <v>309</v>
      </c>
    </row>
    <row r="324" spans="1:22">
      <c r="A324" s="27" t="s">
        <v>2</v>
      </c>
      <c r="B324" s="28">
        <v>3030</v>
      </c>
      <c r="C324" s="28" t="s">
        <v>158</v>
      </c>
      <c r="D324" s="28" t="s">
        <v>7</v>
      </c>
      <c r="E324" s="28">
        <v>2068</v>
      </c>
      <c r="F324" s="28" t="s">
        <v>871</v>
      </c>
      <c r="G324" s="35">
        <v>6</v>
      </c>
      <c r="H324" s="36">
        <v>8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1</v>
      </c>
      <c r="P324" s="29">
        <v>1</v>
      </c>
      <c r="Q324" s="29">
        <v>2</v>
      </c>
      <c r="R324" s="29">
        <v>0</v>
      </c>
      <c r="S324" s="29">
        <v>0</v>
      </c>
      <c r="T324" s="29">
        <v>0</v>
      </c>
      <c r="U324" s="29">
        <v>0</v>
      </c>
      <c r="V324" s="65">
        <v>4</v>
      </c>
    </row>
    <row r="325" spans="1:22">
      <c r="A325" s="27" t="s">
        <v>2</v>
      </c>
      <c r="B325" s="28">
        <v>3030</v>
      </c>
      <c r="C325" s="28" t="s">
        <v>158</v>
      </c>
      <c r="D325" s="28" t="s">
        <v>7</v>
      </c>
      <c r="E325" s="28">
        <v>9341</v>
      </c>
      <c r="F325" s="28" t="s">
        <v>915</v>
      </c>
      <c r="G325" s="35">
        <v>4</v>
      </c>
      <c r="H325" s="36">
        <v>6</v>
      </c>
      <c r="I325" s="29">
        <v>0</v>
      </c>
      <c r="J325" s="29">
        <v>0</v>
      </c>
      <c r="K325" s="29">
        <v>0</v>
      </c>
      <c r="L325" s="29">
        <v>0</v>
      </c>
      <c r="M325" s="29">
        <v>51</v>
      </c>
      <c r="N325" s="29">
        <v>38</v>
      </c>
      <c r="O325" s="29">
        <v>49</v>
      </c>
      <c r="P325" s="29">
        <v>0</v>
      </c>
      <c r="Q325" s="29">
        <v>0</v>
      </c>
      <c r="R325" s="29">
        <v>0</v>
      </c>
      <c r="S325" s="29">
        <v>0</v>
      </c>
      <c r="T325" s="29">
        <v>0</v>
      </c>
      <c r="U325" s="29">
        <v>0</v>
      </c>
      <c r="V325" s="65">
        <v>138</v>
      </c>
    </row>
    <row r="326" spans="1:22">
      <c r="A326" s="27" t="s">
        <v>2</v>
      </c>
      <c r="B326" s="28">
        <v>3030</v>
      </c>
      <c r="C326" s="28" t="s">
        <v>158</v>
      </c>
      <c r="D326" s="28" t="s">
        <v>7</v>
      </c>
      <c r="E326" s="28">
        <v>9806</v>
      </c>
      <c r="F326" s="28" t="s">
        <v>954</v>
      </c>
      <c r="G326" s="35">
        <v>7</v>
      </c>
      <c r="H326" s="36">
        <v>12</v>
      </c>
      <c r="I326" s="29">
        <v>0</v>
      </c>
      <c r="J326" s="29">
        <v>0</v>
      </c>
      <c r="K326" s="29">
        <v>0</v>
      </c>
      <c r="L326" s="29">
        <v>0</v>
      </c>
      <c r="M326" s="29">
        <v>0</v>
      </c>
      <c r="N326" s="29">
        <v>0</v>
      </c>
      <c r="O326" s="29">
        <v>0</v>
      </c>
      <c r="P326" s="29">
        <v>38</v>
      </c>
      <c r="Q326" s="29">
        <v>55</v>
      </c>
      <c r="R326" s="29">
        <v>42</v>
      </c>
      <c r="S326" s="29">
        <v>7</v>
      </c>
      <c r="T326" s="29">
        <v>7</v>
      </c>
      <c r="U326" s="29">
        <v>3</v>
      </c>
      <c r="V326" s="65">
        <v>152</v>
      </c>
    </row>
    <row r="327" spans="1:22">
      <c r="A327" s="27" t="s">
        <v>2</v>
      </c>
      <c r="B327" s="28">
        <v>3030</v>
      </c>
      <c r="C327" s="28" t="s">
        <v>158</v>
      </c>
      <c r="D327" s="28" t="s">
        <v>7</v>
      </c>
      <c r="E327" s="28">
        <v>9227</v>
      </c>
      <c r="F327" s="28" t="s">
        <v>699</v>
      </c>
      <c r="G327" s="35">
        <v>4</v>
      </c>
      <c r="H327" s="36">
        <v>6</v>
      </c>
      <c r="I327" s="29">
        <v>0</v>
      </c>
      <c r="J327" s="29">
        <v>0</v>
      </c>
      <c r="K327" s="29">
        <v>0</v>
      </c>
      <c r="L327" s="29">
        <v>0</v>
      </c>
      <c r="M327" s="29">
        <v>1</v>
      </c>
      <c r="N327" s="29">
        <v>36</v>
      </c>
      <c r="O327" s="29">
        <v>45</v>
      </c>
      <c r="P327" s="29">
        <v>0</v>
      </c>
      <c r="Q327" s="29">
        <v>0</v>
      </c>
      <c r="R327" s="29">
        <v>0</v>
      </c>
      <c r="S327" s="29">
        <v>0</v>
      </c>
      <c r="T327" s="29">
        <v>0</v>
      </c>
      <c r="U327" s="29">
        <v>0</v>
      </c>
      <c r="V327" s="65">
        <v>82</v>
      </c>
    </row>
    <row r="328" spans="1:22">
      <c r="A328" s="27" t="s">
        <v>2</v>
      </c>
      <c r="B328" s="28">
        <v>3030</v>
      </c>
      <c r="C328" s="28" t="s">
        <v>158</v>
      </c>
      <c r="D328" s="28" t="s">
        <v>7</v>
      </c>
      <c r="E328" s="28">
        <v>9653</v>
      </c>
      <c r="F328" s="28" t="s">
        <v>947</v>
      </c>
      <c r="G328" s="35">
        <v>6</v>
      </c>
      <c r="H328" s="36">
        <v>9</v>
      </c>
      <c r="I328" s="29">
        <v>0</v>
      </c>
      <c r="J328" s="29">
        <v>0</v>
      </c>
      <c r="K328" s="29">
        <v>0</v>
      </c>
      <c r="L328" s="29">
        <v>0</v>
      </c>
      <c r="M328" s="29">
        <v>0</v>
      </c>
      <c r="N328" s="29">
        <v>0</v>
      </c>
      <c r="O328" s="29">
        <v>1</v>
      </c>
      <c r="P328" s="29">
        <v>11</v>
      </c>
      <c r="Q328" s="29">
        <v>5</v>
      </c>
      <c r="R328" s="29">
        <v>11</v>
      </c>
      <c r="S328" s="29">
        <v>0</v>
      </c>
      <c r="T328" s="29">
        <v>0</v>
      </c>
      <c r="U328" s="29">
        <v>0</v>
      </c>
      <c r="V328" s="65">
        <v>28</v>
      </c>
    </row>
    <row r="329" spans="1:22">
      <c r="A329" s="27" t="s">
        <v>2</v>
      </c>
      <c r="B329" s="28">
        <v>3030</v>
      </c>
      <c r="C329" s="28" t="s">
        <v>158</v>
      </c>
      <c r="D329" s="28" t="s">
        <v>7</v>
      </c>
      <c r="E329" s="28">
        <v>9374</v>
      </c>
      <c r="F329" s="28" t="s">
        <v>926</v>
      </c>
      <c r="G329" s="35">
        <v>4</v>
      </c>
      <c r="H329" s="36">
        <v>6</v>
      </c>
      <c r="I329" s="29">
        <v>0</v>
      </c>
      <c r="J329" s="29">
        <v>0</v>
      </c>
      <c r="K329" s="29">
        <v>0</v>
      </c>
      <c r="L329" s="29">
        <v>0</v>
      </c>
      <c r="M329" s="29">
        <v>75</v>
      </c>
      <c r="N329" s="29">
        <v>65</v>
      </c>
      <c r="O329" s="29">
        <v>78</v>
      </c>
      <c r="P329" s="29">
        <v>0</v>
      </c>
      <c r="Q329" s="29">
        <v>0</v>
      </c>
      <c r="R329" s="29">
        <v>0</v>
      </c>
      <c r="S329" s="29">
        <v>0</v>
      </c>
      <c r="T329" s="29">
        <v>0</v>
      </c>
      <c r="U329" s="29">
        <v>0</v>
      </c>
      <c r="V329" s="65">
        <v>218</v>
      </c>
    </row>
    <row r="330" spans="1:22">
      <c r="A330" s="27" t="s">
        <v>2</v>
      </c>
      <c r="B330" s="28">
        <v>3030</v>
      </c>
      <c r="C330" s="28" t="s">
        <v>158</v>
      </c>
      <c r="D330" s="28" t="s">
        <v>7</v>
      </c>
      <c r="E330" s="28">
        <v>9100</v>
      </c>
      <c r="F330" s="28" t="s">
        <v>878</v>
      </c>
      <c r="G330" s="35">
        <v>3</v>
      </c>
      <c r="H330" s="36">
        <v>6</v>
      </c>
      <c r="I330" s="29">
        <v>0</v>
      </c>
      <c r="J330" s="29">
        <v>0</v>
      </c>
      <c r="K330" s="29">
        <v>0</v>
      </c>
      <c r="L330" s="29">
        <v>20</v>
      </c>
      <c r="M330" s="29">
        <v>28</v>
      </c>
      <c r="N330" s="29">
        <v>18</v>
      </c>
      <c r="O330" s="29">
        <v>18</v>
      </c>
      <c r="P330" s="29">
        <v>0</v>
      </c>
      <c r="Q330" s="29">
        <v>0</v>
      </c>
      <c r="R330" s="29">
        <v>0</v>
      </c>
      <c r="S330" s="29">
        <v>0</v>
      </c>
      <c r="T330" s="29">
        <v>0</v>
      </c>
      <c r="U330" s="29">
        <v>0</v>
      </c>
      <c r="V330" s="65">
        <v>84</v>
      </c>
    </row>
    <row r="331" spans="1:22">
      <c r="A331" s="27" t="s">
        <v>2</v>
      </c>
      <c r="B331" s="28">
        <v>3030</v>
      </c>
      <c r="C331" s="28" t="s">
        <v>158</v>
      </c>
      <c r="D331" s="28" t="s">
        <v>7</v>
      </c>
      <c r="E331" s="28">
        <v>9610</v>
      </c>
      <c r="F331" s="28" t="s">
        <v>766</v>
      </c>
      <c r="G331" s="35">
        <v>4</v>
      </c>
      <c r="H331" s="36">
        <v>9</v>
      </c>
      <c r="I331" s="29">
        <v>0</v>
      </c>
      <c r="J331" s="29">
        <v>0</v>
      </c>
      <c r="K331" s="29">
        <v>0</v>
      </c>
      <c r="L331" s="29">
        <v>0</v>
      </c>
      <c r="M331" s="29">
        <v>22</v>
      </c>
      <c r="N331" s="29">
        <v>31</v>
      </c>
      <c r="O331" s="29">
        <v>29</v>
      </c>
      <c r="P331" s="29">
        <v>45</v>
      </c>
      <c r="Q331" s="29">
        <v>41</v>
      </c>
      <c r="R331" s="29">
        <v>54</v>
      </c>
      <c r="S331" s="29">
        <v>0</v>
      </c>
      <c r="T331" s="29">
        <v>0</v>
      </c>
      <c r="U331" s="29">
        <v>0</v>
      </c>
      <c r="V331" s="65">
        <v>222</v>
      </c>
    </row>
    <row r="332" spans="1:22">
      <c r="A332" s="27" t="s">
        <v>2</v>
      </c>
      <c r="B332" s="28">
        <v>3030</v>
      </c>
      <c r="C332" s="28" t="s">
        <v>158</v>
      </c>
      <c r="D332" s="28" t="s">
        <v>7</v>
      </c>
      <c r="E332" s="28">
        <v>1679</v>
      </c>
      <c r="F332" s="28" t="s">
        <v>866</v>
      </c>
      <c r="G332" s="35">
        <v>10</v>
      </c>
      <c r="H332" s="36">
        <v>12</v>
      </c>
      <c r="I332" s="29">
        <v>0</v>
      </c>
      <c r="J332" s="29">
        <v>0</v>
      </c>
      <c r="K332" s="29">
        <v>0</v>
      </c>
      <c r="L332" s="29">
        <v>0</v>
      </c>
      <c r="M332" s="29">
        <v>0</v>
      </c>
      <c r="N332" s="29">
        <v>0</v>
      </c>
      <c r="O332" s="29">
        <v>0</v>
      </c>
      <c r="P332" s="29">
        <v>0</v>
      </c>
      <c r="Q332" s="29">
        <v>0</v>
      </c>
      <c r="R332" s="29">
        <v>0</v>
      </c>
      <c r="S332" s="29">
        <v>61</v>
      </c>
      <c r="T332" s="29">
        <v>46</v>
      </c>
      <c r="U332" s="29">
        <v>20</v>
      </c>
      <c r="V332" s="65">
        <v>127</v>
      </c>
    </row>
    <row r="333" spans="1:22">
      <c r="A333" s="27" t="s">
        <v>2</v>
      </c>
      <c r="B333" s="28">
        <v>3030</v>
      </c>
      <c r="C333" s="28" t="s">
        <v>158</v>
      </c>
      <c r="D333" s="28" t="s">
        <v>7</v>
      </c>
      <c r="E333" s="28">
        <v>9250</v>
      </c>
      <c r="F333" s="28" t="s">
        <v>901</v>
      </c>
      <c r="G333" s="35">
        <v>4</v>
      </c>
      <c r="H333" s="36">
        <v>5</v>
      </c>
      <c r="I333" s="29">
        <v>0</v>
      </c>
      <c r="J333" s="29">
        <v>0</v>
      </c>
      <c r="K333" s="29">
        <v>0</v>
      </c>
      <c r="L333" s="29">
        <v>0</v>
      </c>
      <c r="M333" s="29">
        <v>34</v>
      </c>
      <c r="N333" s="29">
        <v>44</v>
      </c>
      <c r="O333" s="29">
        <v>0</v>
      </c>
      <c r="P333" s="29">
        <v>0</v>
      </c>
      <c r="Q333" s="29">
        <v>0</v>
      </c>
      <c r="R333" s="29">
        <v>0</v>
      </c>
      <c r="S333" s="29">
        <v>0</v>
      </c>
      <c r="T333" s="29">
        <v>0</v>
      </c>
      <c r="U333" s="29">
        <v>0</v>
      </c>
      <c r="V333" s="65">
        <v>78</v>
      </c>
    </row>
    <row r="334" spans="1:22">
      <c r="A334" s="27" t="s">
        <v>2</v>
      </c>
      <c r="B334" s="28">
        <v>3030</v>
      </c>
      <c r="C334" s="28" t="s">
        <v>158</v>
      </c>
      <c r="D334" s="28" t="s">
        <v>7</v>
      </c>
      <c r="E334" s="28">
        <v>2146</v>
      </c>
      <c r="F334" s="28" t="s">
        <v>876</v>
      </c>
      <c r="G334" s="35">
        <v>4</v>
      </c>
      <c r="H334" s="36">
        <v>5</v>
      </c>
      <c r="I334" s="29">
        <v>0</v>
      </c>
      <c r="J334" s="29">
        <v>0</v>
      </c>
      <c r="K334" s="29">
        <v>0</v>
      </c>
      <c r="L334" s="29">
        <v>0</v>
      </c>
      <c r="M334" s="29">
        <v>13</v>
      </c>
      <c r="N334" s="29">
        <v>18</v>
      </c>
      <c r="O334" s="29">
        <v>0</v>
      </c>
      <c r="P334" s="29">
        <v>0</v>
      </c>
      <c r="Q334" s="29">
        <v>0</v>
      </c>
      <c r="R334" s="29">
        <v>0</v>
      </c>
      <c r="S334" s="29">
        <v>0</v>
      </c>
      <c r="T334" s="29">
        <v>0</v>
      </c>
      <c r="U334" s="29">
        <v>0</v>
      </c>
      <c r="V334" s="65">
        <v>31</v>
      </c>
    </row>
    <row r="335" spans="1:22">
      <c r="A335" s="27" t="s">
        <v>2</v>
      </c>
      <c r="B335" s="28">
        <v>3030</v>
      </c>
      <c r="C335" s="28" t="s">
        <v>158</v>
      </c>
      <c r="D335" s="28" t="s">
        <v>7</v>
      </c>
      <c r="E335" s="28">
        <v>9618</v>
      </c>
      <c r="F335" s="28" t="s">
        <v>936</v>
      </c>
      <c r="G335" s="35">
        <v>6</v>
      </c>
      <c r="H335" s="36">
        <v>9</v>
      </c>
      <c r="I335" s="29">
        <v>0</v>
      </c>
      <c r="J335" s="29">
        <v>0</v>
      </c>
      <c r="K335" s="29">
        <v>0</v>
      </c>
      <c r="L335" s="29">
        <v>0</v>
      </c>
      <c r="M335" s="29">
        <v>0</v>
      </c>
      <c r="N335" s="29">
        <v>0</v>
      </c>
      <c r="O335" s="29">
        <v>13</v>
      </c>
      <c r="P335" s="29">
        <v>5</v>
      </c>
      <c r="Q335" s="29">
        <v>2</v>
      </c>
      <c r="R335" s="29">
        <v>11</v>
      </c>
      <c r="S335" s="29">
        <v>0</v>
      </c>
      <c r="T335" s="29">
        <v>0</v>
      </c>
      <c r="U335" s="29">
        <v>0</v>
      </c>
      <c r="V335" s="65">
        <v>31</v>
      </c>
    </row>
    <row r="336" spans="1:22">
      <c r="A336" s="27" t="s">
        <v>2</v>
      </c>
      <c r="B336" s="28">
        <v>3030</v>
      </c>
      <c r="C336" s="28" t="s">
        <v>158</v>
      </c>
      <c r="D336" s="28" t="s">
        <v>7</v>
      </c>
      <c r="E336" s="28">
        <v>9231</v>
      </c>
      <c r="F336" s="28" t="s">
        <v>894</v>
      </c>
      <c r="G336" s="35">
        <v>4</v>
      </c>
      <c r="H336" s="36">
        <v>6</v>
      </c>
      <c r="I336" s="29">
        <v>0</v>
      </c>
      <c r="J336" s="29">
        <v>0</v>
      </c>
      <c r="K336" s="29">
        <v>0</v>
      </c>
      <c r="L336" s="29">
        <v>0</v>
      </c>
      <c r="M336" s="29">
        <v>38</v>
      </c>
      <c r="N336" s="29">
        <v>32</v>
      </c>
      <c r="O336" s="29">
        <v>33</v>
      </c>
      <c r="P336" s="29">
        <v>0</v>
      </c>
      <c r="Q336" s="29">
        <v>0</v>
      </c>
      <c r="R336" s="29">
        <v>0</v>
      </c>
      <c r="S336" s="29">
        <v>0</v>
      </c>
      <c r="T336" s="29">
        <v>0</v>
      </c>
      <c r="U336" s="29">
        <v>0</v>
      </c>
      <c r="V336" s="65">
        <v>103</v>
      </c>
    </row>
    <row r="337" spans="1:22">
      <c r="A337" s="27" t="s">
        <v>2</v>
      </c>
      <c r="B337" s="28">
        <v>3030</v>
      </c>
      <c r="C337" s="28" t="s">
        <v>158</v>
      </c>
      <c r="D337" s="28" t="s">
        <v>7</v>
      </c>
      <c r="E337" s="28">
        <v>9133</v>
      </c>
      <c r="F337" s="28" t="s">
        <v>884</v>
      </c>
      <c r="G337" s="35">
        <v>4</v>
      </c>
      <c r="H337" s="36">
        <v>6</v>
      </c>
      <c r="I337" s="29">
        <v>0</v>
      </c>
      <c r="J337" s="29">
        <v>0</v>
      </c>
      <c r="K337" s="29">
        <v>0</v>
      </c>
      <c r="L337" s="29">
        <v>0</v>
      </c>
      <c r="M337" s="29">
        <v>29</v>
      </c>
      <c r="N337" s="29">
        <v>20</v>
      </c>
      <c r="O337" s="29">
        <v>19</v>
      </c>
      <c r="P337" s="29">
        <v>0</v>
      </c>
      <c r="Q337" s="29">
        <v>0</v>
      </c>
      <c r="R337" s="29">
        <v>0</v>
      </c>
      <c r="S337" s="29">
        <v>0</v>
      </c>
      <c r="T337" s="29">
        <v>0</v>
      </c>
      <c r="U337" s="29">
        <v>0</v>
      </c>
      <c r="V337" s="65">
        <v>68</v>
      </c>
    </row>
    <row r="338" spans="1:22">
      <c r="A338" s="27" t="s">
        <v>2</v>
      </c>
      <c r="B338" s="28">
        <v>3030</v>
      </c>
      <c r="C338" s="28" t="s">
        <v>158</v>
      </c>
      <c r="D338" s="28" t="s">
        <v>7</v>
      </c>
      <c r="E338" s="28">
        <v>1451</v>
      </c>
      <c r="F338" s="28" t="s">
        <v>860</v>
      </c>
      <c r="G338" s="35">
        <v>5</v>
      </c>
      <c r="H338" s="36">
        <v>9</v>
      </c>
      <c r="I338" s="29">
        <v>0</v>
      </c>
      <c r="J338" s="29">
        <v>0</v>
      </c>
      <c r="K338" s="29">
        <v>0</v>
      </c>
      <c r="L338" s="29">
        <v>0</v>
      </c>
      <c r="M338" s="29">
        <v>0</v>
      </c>
      <c r="N338" s="29">
        <v>118</v>
      </c>
      <c r="O338" s="29">
        <v>133</v>
      </c>
      <c r="P338" s="29">
        <v>33</v>
      </c>
      <c r="Q338" s="29">
        <v>31</v>
      </c>
      <c r="R338" s="29">
        <v>25</v>
      </c>
      <c r="S338" s="29">
        <v>0</v>
      </c>
      <c r="T338" s="29">
        <v>0</v>
      </c>
      <c r="U338" s="29">
        <v>0</v>
      </c>
      <c r="V338" s="65">
        <v>340</v>
      </c>
    </row>
    <row r="339" spans="1:22">
      <c r="A339" s="27" t="s">
        <v>2</v>
      </c>
      <c r="B339" s="28">
        <v>3030</v>
      </c>
      <c r="C339" s="28" t="s">
        <v>158</v>
      </c>
      <c r="D339" s="28" t="s">
        <v>7</v>
      </c>
      <c r="E339" s="28">
        <v>597</v>
      </c>
      <c r="F339" s="28" t="s">
        <v>852</v>
      </c>
      <c r="G339" s="35">
        <v>4</v>
      </c>
      <c r="H339" s="36">
        <v>4</v>
      </c>
      <c r="I339" s="29">
        <v>0</v>
      </c>
      <c r="J339" s="29">
        <v>0</v>
      </c>
      <c r="K339" s="29">
        <v>0</v>
      </c>
      <c r="L339" s="29">
        <v>0</v>
      </c>
      <c r="M339" s="29">
        <v>42</v>
      </c>
      <c r="N339" s="29">
        <v>0</v>
      </c>
      <c r="O339" s="29">
        <v>0</v>
      </c>
      <c r="P339" s="29">
        <v>0</v>
      </c>
      <c r="Q339" s="29">
        <v>0</v>
      </c>
      <c r="R339" s="29">
        <v>0</v>
      </c>
      <c r="S339" s="29">
        <v>0</v>
      </c>
      <c r="T339" s="29">
        <v>0</v>
      </c>
      <c r="U339" s="29">
        <v>0</v>
      </c>
      <c r="V339" s="65">
        <v>42</v>
      </c>
    </row>
    <row r="340" spans="1:22">
      <c r="A340" s="27" t="s">
        <v>2</v>
      </c>
      <c r="B340" s="28">
        <v>3030</v>
      </c>
      <c r="C340" s="28" t="s">
        <v>158</v>
      </c>
      <c r="D340" s="28" t="s">
        <v>7</v>
      </c>
      <c r="E340" s="28">
        <v>9256</v>
      </c>
      <c r="F340" s="28" t="s">
        <v>902</v>
      </c>
      <c r="G340" s="35">
        <v>4</v>
      </c>
      <c r="H340" s="36">
        <v>6</v>
      </c>
      <c r="I340" s="29">
        <v>0</v>
      </c>
      <c r="J340" s="29">
        <v>0</v>
      </c>
      <c r="K340" s="29">
        <v>0</v>
      </c>
      <c r="L340" s="29">
        <v>0</v>
      </c>
      <c r="M340" s="29">
        <v>30</v>
      </c>
      <c r="N340" s="29">
        <v>23</v>
      </c>
      <c r="O340" s="29">
        <v>30</v>
      </c>
      <c r="P340" s="29">
        <v>0</v>
      </c>
      <c r="Q340" s="29">
        <v>0</v>
      </c>
      <c r="R340" s="29">
        <v>0</v>
      </c>
      <c r="S340" s="29">
        <v>0</v>
      </c>
      <c r="T340" s="29">
        <v>0</v>
      </c>
      <c r="U340" s="29">
        <v>0</v>
      </c>
      <c r="V340" s="65">
        <v>83</v>
      </c>
    </row>
    <row r="341" spans="1:22">
      <c r="A341" s="27" t="s">
        <v>2</v>
      </c>
      <c r="B341" s="28">
        <v>3030</v>
      </c>
      <c r="C341" s="28" t="s">
        <v>158</v>
      </c>
      <c r="D341" s="28" t="s">
        <v>7</v>
      </c>
      <c r="E341" s="28">
        <v>9646</v>
      </c>
      <c r="F341" s="28" t="s">
        <v>943</v>
      </c>
      <c r="G341" s="35">
        <v>5</v>
      </c>
      <c r="H341" s="36">
        <v>9</v>
      </c>
      <c r="I341" s="29">
        <v>0</v>
      </c>
      <c r="J341" s="29">
        <v>0</v>
      </c>
      <c r="K341" s="29">
        <v>0</v>
      </c>
      <c r="L341" s="29">
        <v>0</v>
      </c>
      <c r="M341" s="29">
        <v>0</v>
      </c>
      <c r="N341" s="29">
        <v>56</v>
      </c>
      <c r="O341" s="29">
        <v>60</v>
      </c>
      <c r="P341" s="29">
        <v>32</v>
      </c>
      <c r="Q341" s="29">
        <v>23</v>
      </c>
      <c r="R341" s="29">
        <v>17</v>
      </c>
      <c r="S341" s="29">
        <v>0</v>
      </c>
      <c r="T341" s="29">
        <v>0</v>
      </c>
      <c r="U341" s="29">
        <v>0</v>
      </c>
      <c r="V341" s="65">
        <v>188</v>
      </c>
    </row>
    <row r="342" spans="1:22">
      <c r="A342" s="27" t="s">
        <v>2</v>
      </c>
      <c r="B342" s="28">
        <v>3030</v>
      </c>
      <c r="C342" s="28" t="s">
        <v>158</v>
      </c>
      <c r="D342" s="28" t="s">
        <v>7</v>
      </c>
      <c r="E342" s="28">
        <v>9383</v>
      </c>
      <c r="F342" s="28" t="s">
        <v>930</v>
      </c>
      <c r="G342" s="35">
        <v>4</v>
      </c>
      <c r="H342" s="36">
        <v>6</v>
      </c>
      <c r="I342" s="29">
        <v>0</v>
      </c>
      <c r="J342" s="29">
        <v>0</v>
      </c>
      <c r="K342" s="29">
        <v>0</v>
      </c>
      <c r="L342" s="29">
        <v>0</v>
      </c>
      <c r="M342" s="29">
        <v>91</v>
      </c>
      <c r="N342" s="29">
        <v>105</v>
      </c>
      <c r="O342" s="29">
        <v>90</v>
      </c>
      <c r="P342" s="29">
        <v>0</v>
      </c>
      <c r="Q342" s="29">
        <v>0</v>
      </c>
      <c r="R342" s="29">
        <v>0</v>
      </c>
      <c r="S342" s="29">
        <v>0</v>
      </c>
      <c r="T342" s="29">
        <v>0</v>
      </c>
      <c r="U342" s="29">
        <v>0</v>
      </c>
      <c r="V342" s="65">
        <v>286</v>
      </c>
    </row>
    <row r="343" spans="1:22">
      <c r="A343" s="27" t="s">
        <v>2</v>
      </c>
      <c r="B343" s="28">
        <v>3030</v>
      </c>
      <c r="C343" s="28" t="s">
        <v>158</v>
      </c>
      <c r="D343" s="28" t="s">
        <v>7</v>
      </c>
      <c r="E343" s="28">
        <v>9652</v>
      </c>
      <c r="F343" s="28" t="s">
        <v>946</v>
      </c>
      <c r="G343" s="35">
        <v>7</v>
      </c>
      <c r="H343" s="36">
        <v>9</v>
      </c>
      <c r="I343" s="29">
        <v>0</v>
      </c>
      <c r="J343" s="29">
        <v>0</v>
      </c>
      <c r="K343" s="29">
        <v>0</v>
      </c>
      <c r="L343" s="29">
        <v>0</v>
      </c>
      <c r="M343" s="29">
        <v>0</v>
      </c>
      <c r="N343" s="29">
        <v>0</v>
      </c>
      <c r="O343" s="29">
        <v>0</v>
      </c>
      <c r="P343" s="29">
        <v>52</v>
      </c>
      <c r="Q343" s="29">
        <v>28</v>
      </c>
      <c r="R343" s="29">
        <v>13</v>
      </c>
      <c r="S343" s="29">
        <v>0</v>
      </c>
      <c r="T343" s="29">
        <v>0</v>
      </c>
      <c r="U343" s="29">
        <v>0</v>
      </c>
      <c r="V343" s="65">
        <v>93</v>
      </c>
    </row>
    <row r="344" spans="1:22">
      <c r="A344" s="27" t="s">
        <v>2</v>
      </c>
      <c r="B344" s="28">
        <v>3030</v>
      </c>
      <c r="C344" s="28" t="s">
        <v>158</v>
      </c>
      <c r="D344" s="28" t="s">
        <v>7</v>
      </c>
      <c r="E344" s="28">
        <v>9648</v>
      </c>
      <c r="F344" s="28" t="s">
        <v>944</v>
      </c>
      <c r="G344" s="35">
        <v>6</v>
      </c>
      <c r="H344" s="36">
        <v>9</v>
      </c>
      <c r="I344" s="29">
        <v>0</v>
      </c>
      <c r="J344" s="29">
        <v>0</v>
      </c>
      <c r="K344" s="29">
        <v>0</v>
      </c>
      <c r="L344" s="29">
        <v>0</v>
      </c>
      <c r="M344" s="29">
        <v>0</v>
      </c>
      <c r="N344" s="29">
        <v>0</v>
      </c>
      <c r="O344" s="29">
        <v>115</v>
      </c>
      <c r="P344" s="29">
        <v>113</v>
      </c>
      <c r="Q344" s="29">
        <v>111</v>
      </c>
      <c r="R344" s="29">
        <v>98</v>
      </c>
      <c r="S344" s="29">
        <v>0</v>
      </c>
      <c r="T344" s="29">
        <v>0</v>
      </c>
      <c r="U344" s="29">
        <v>0</v>
      </c>
      <c r="V344" s="65">
        <v>437</v>
      </c>
    </row>
    <row r="345" spans="1:22">
      <c r="A345" s="27" t="s">
        <v>2</v>
      </c>
      <c r="B345" s="28">
        <v>3030</v>
      </c>
      <c r="C345" s="28" t="s">
        <v>158</v>
      </c>
      <c r="D345" s="28" t="s">
        <v>7</v>
      </c>
      <c r="E345" s="28">
        <v>9857</v>
      </c>
      <c r="F345" s="28" t="s">
        <v>962</v>
      </c>
      <c r="G345" s="35">
        <v>10</v>
      </c>
      <c r="H345" s="36">
        <v>12</v>
      </c>
      <c r="I345" s="29">
        <v>0</v>
      </c>
      <c r="J345" s="29">
        <v>0</v>
      </c>
      <c r="K345" s="29">
        <v>0</v>
      </c>
      <c r="L345" s="29">
        <v>0</v>
      </c>
      <c r="M345" s="29">
        <v>0</v>
      </c>
      <c r="N345" s="29">
        <v>0</v>
      </c>
      <c r="O345" s="29">
        <v>0</v>
      </c>
      <c r="P345" s="29">
        <v>0</v>
      </c>
      <c r="Q345" s="29">
        <v>0</v>
      </c>
      <c r="R345" s="29">
        <v>0</v>
      </c>
      <c r="S345" s="29">
        <v>199</v>
      </c>
      <c r="T345" s="29">
        <v>115</v>
      </c>
      <c r="U345" s="29">
        <v>60</v>
      </c>
      <c r="V345" s="65">
        <v>374</v>
      </c>
    </row>
    <row r="346" spans="1:22">
      <c r="A346" s="27" t="s">
        <v>2</v>
      </c>
      <c r="B346" s="28">
        <v>3030</v>
      </c>
      <c r="C346" s="28" t="s">
        <v>158</v>
      </c>
      <c r="D346" s="28" t="s">
        <v>7</v>
      </c>
      <c r="E346" s="28">
        <v>1099</v>
      </c>
      <c r="F346" s="28" t="s">
        <v>854</v>
      </c>
      <c r="G346" s="35">
        <v>4</v>
      </c>
      <c r="H346" s="36">
        <v>4</v>
      </c>
      <c r="I346" s="29">
        <v>0</v>
      </c>
      <c r="J346" s="29">
        <v>0</v>
      </c>
      <c r="K346" s="29">
        <v>0</v>
      </c>
      <c r="L346" s="29">
        <v>0</v>
      </c>
      <c r="M346" s="29">
        <v>53</v>
      </c>
      <c r="N346" s="29">
        <v>0</v>
      </c>
      <c r="O346" s="29">
        <v>0</v>
      </c>
      <c r="P346" s="29">
        <v>0</v>
      </c>
      <c r="Q346" s="29">
        <v>0</v>
      </c>
      <c r="R346" s="29">
        <v>0</v>
      </c>
      <c r="S346" s="29">
        <v>0</v>
      </c>
      <c r="T346" s="29">
        <v>0</v>
      </c>
      <c r="U346" s="29">
        <v>0</v>
      </c>
      <c r="V346" s="65">
        <v>53</v>
      </c>
    </row>
    <row r="347" spans="1:22">
      <c r="A347" s="27" t="s">
        <v>2</v>
      </c>
      <c r="B347" s="28">
        <v>3030</v>
      </c>
      <c r="C347" s="28" t="s">
        <v>158</v>
      </c>
      <c r="D347" s="28" t="s">
        <v>7</v>
      </c>
      <c r="E347" s="28">
        <v>9233</v>
      </c>
      <c r="F347" s="28" t="s">
        <v>895</v>
      </c>
      <c r="G347" s="35">
        <v>4</v>
      </c>
      <c r="H347" s="36">
        <v>9</v>
      </c>
      <c r="I347" s="29">
        <v>0</v>
      </c>
      <c r="J347" s="29">
        <v>0</v>
      </c>
      <c r="K347" s="29">
        <v>0</v>
      </c>
      <c r="L347" s="29">
        <v>0</v>
      </c>
      <c r="M347" s="29">
        <v>50</v>
      </c>
      <c r="N347" s="29">
        <v>47</v>
      </c>
      <c r="O347" s="29">
        <v>64</v>
      </c>
      <c r="P347" s="29">
        <v>58</v>
      </c>
      <c r="Q347" s="29">
        <v>50</v>
      </c>
      <c r="R347" s="29">
        <v>54</v>
      </c>
      <c r="S347" s="29">
        <v>0</v>
      </c>
      <c r="T347" s="29">
        <v>0</v>
      </c>
      <c r="U347" s="29">
        <v>0</v>
      </c>
      <c r="V347" s="65">
        <v>323</v>
      </c>
    </row>
    <row r="348" spans="1:22">
      <c r="A348" s="27" t="s">
        <v>2</v>
      </c>
      <c r="B348" s="28">
        <v>3030</v>
      </c>
      <c r="C348" s="28" t="s">
        <v>158</v>
      </c>
      <c r="D348" s="28" t="s">
        <v>7</v>
      </c>
      <c r="E348" s="28">
        <v>9368</v>
      </c>
      <c r="F348" s="28" t="s">
        <v>923</v>
      </c>
      <c r="G348" s="35">
        <v>5</v>
      </c>
      <c r="H348" s="36">
        <v>6</v>
      </c>
      <c r="I348" s="29">
        <v>0</v>
      </c>
      <c r="J348" s="29">
        <v>0</v>
      </c>
      <c r="K348" s="29">
        <v>0</v>
      </c>
      <c r="L348" s="29">
        <v>0</v>
      </c>
      <c r="M348" s="29">
        <v>0</v>
      </c>
      <c r="N348" s="29">
        <v>43</v>
      </c>
      <c r="O348" s="29">
        <v>39</v>
      </c>
      <c r="P348" s="29">
        <v>0</v>
      </c>
      <c r="Q348" s="29">
        <v>0</v>
      </c>
      <c r="R348" s="29">
        <v>0</v>
      </c>
      <c r="S348" s="29">
        <v>0</v>
      </c>
      <c r="T348" s="29">
        <v>0</v>
      </c>
      <c r="U348" s="29">
        <v>0</v>
      </c>
      <c r="V348" s="65">
        <v>82</v>
      </c>
    </row>
    <row r="349" spans="1:22">
      <c r="A349" s="27" t="s">
        <v>2</v>
      </c>
      <c r="B349" s="28">
        <v>3030</v>
      </c>
      <c r="C349" s="28" t="s">
        <v>158</v>
      </c>
      <c r="D349" s="28" t="s">
        <v>7</v>
      </c>
      <c r="E349" s="28">
        <v>9267</v>
      </c>
      <c r="F349" s="28" t="s">
        <v>166</v>
      </c>
      <c r="G349" s="35">
        <v>4</v>
      </c>
      <c r="H349" s="36">
        <v>6</v>
      </c>
      <c r="I349" s="29">
        <v>0</v>
      </c>
      <c r="J349" s="29">
        <v>0</v>
      </c>
      <c r="K349" s="29">
        <v>0</v>
      </c>
      <c r="L349" s="29">
        <v>0</v>
      </c>
      <c r="M349" s="29">
        <v>8</v>
      </c>
      <c r="N349" s="29">
        <v>21</v>
      </c>
      <c r="O349" s="29">
        <v>21</v>
      </c>
      <c r="P349" s="29">
        <v>0</v>
      </c>
      <c r="Q349" s="29">
        <v>0</v>
      </c>
      <c r="R349" s="29">
        <v>0</v>
      </c>
      <c r="S349" s="29">
        <v>0</v>
      </c>
      <c r="T349" s="29">
        <v>0</v>
      </c>
      <c r="U349" s="29">
        <v>0</v>
      </c>
      <c r="V349" s="65">
        <v>50</v>
      </c>
    </row>
    <row r="350" spans="1:22">
      <c r="A350" s="27" t="s">
        <v>2</v>
      </c>
      <c r="B350" s="28">
        <v>3030</v>
      </c>
      <c r="C350" s="28" t="s">
        <v>158</v>
      </c>
      <c r="D350" s="28" t="s">
        <v>7</v>
      </c>
      <c r="E350" s="28">
        <v>9234</v>
      </c>
      <c r="F350" s="28" t="s">
        <v>896</v>
      </c>
      <c r="G350" s="35">
        <v>4</v>
      </c>
      <c r="H350" s="36">
        <v>6</v>
      </c>
      <c r="I350" s="29">
        <v>0</v>
      </c>
      <c r="J350" s="29">
        <v>0</v>
      </c>
      <c r="K350" s="29">
        <v>0</v>
      </c>
      <c r="L350" s="29">
        <v>0</v>
      </c>
      <c r="M350" s="29">
        <v>7</v>
      </c>
      <c r="N350" s="29">
        <v>18</v>
      </c>
      <c r="O350" s="29">
        <v>16</v>
      </c>
      <c r="P350" s="29">
        <v>0</v>
      </c>
      <c r="Q350" s="29">
        <v>0</v>
      </c>
      <c r="R350" s="29">
        <v>0</v>
      </c>
      <c r="S350" s="29">
        <v>0</v>
      </c>
      <c r="T350" s="29">
        <v>0</v>
      </c>
      <c r="U350" s="29">
        <v>0</v>
      </c>
      <c r="V350" s="65">
        <v>41</v>
      </c>
    </row>
    <row r="351" spans="1:22">
      <c r="A351" s="27" t="s">
        <v>2</v>
      </c>
      <c r="B351" s="28">
        <v>3030</v>
      </c>
      <c r="C351" s="28" t="s">
        <v>158</v>
      </c>
      <c r="D351" s="28" t="s">
        <v>7</v>
      </c>
      <c r="E351" s="28">
        <v>1677</v>
      </c>
      <c r="F351" s="28" t="s">
        <v>864</v>
      </c>
      <c r="G351" s="35">
        <v>9</v>
      </c>
      <c r="H351" s="36">
        <v>9</v>
      </c>
      <c r="I351" s="29">
        <v>0</v>
      </c>
      <c r="J351" s="29">
        <v>0</v>
      </c>
      <c r="K351" s="29">
        <v>0</v>
      </c>
      <c r="L351" s="29">
        <v>0</v>
      </c>
      <c r="M351" s="29">
        <v>0</v>
      </c>
      <c r="N351" s="29">
        <v>0</v>
      </c>
      <c r="O351" s="29">
        <v>0</v>
      </c>
      <c r="P351" s="29">
        <v>0</v>
      </c>
      <c r="Q351" s="29">
        <v>0</v>
      </c>
      <c r="R351" s="29">
        <v>1</v>
      </c>
      <c r="S351" s="29">
        <v>0</v>
      </c>
      <c r="T351" s="29">
        <v>0</v>
      </c>
      <c r="U351" s="29">
        <v>0</v>
      </c>
      <c r="V351" s="65">
        <v>1</v>
      </c>
    </row>
    <row r="352" spans="1:22">
      <c r="A352" s="27" t="s">
        <v>2</v>
      </c>
      <c r="B352" s="28">
        <v>3030</v>
      </c>
      <c r="C352" s="28" t="s">
        <v>158</v>
      </c>
      <c r="D352" s="28" t="s">
        <v>7</v>
      </c>
      <c r="E352" s="28">
        <v>9138</v>
      </c>
      <c r="F352" s="28" t="s">
        <v>885</v>
      </c>
      <c r="G352" s="35">
        <v>4</v>
      </c>
      <c r="H352" s="36">
        <v>6</v>
      </c>
      <c r="I352" s="29">
        <v>0</v>
      </c>
      <c r="J352" s="29">
        <v>0</v>
      </c>
      <c r="K352" s="29">
        <v>0</v>
      </c>
      <c r="L352" s="29">
        <v>0</v>
      </c>
      <c r="M352" s="29">
        <v>12</v>
      </c>
      <c r="N352" s="29">
        <v>18</v>
      </c>
      <c r="O352" s="29">
        <v>14</v>
      </c>
      <c r="P352" s="29">
        <v>0</v>
      </c>
      <c r="Q352" s="29">
        <v>0</v>
      </c>
      <c r="R352" s="29">
        <v>0</v>
      </c>
      <c r="S352" s="29">
        <v>0</v>
      </c>
      <c r="T352" s="29">
        <v>0</v>
      </c>
      <c r="U352" s="29">
        <v>0</v>
      </c>
      <c r="V352" s="65">
        <v>44</v>
      </c>
    </row>
    <row r="353" spans="1:22">
      <c r="A353" s="27" t="s">
        <v>2</v>
      </c>
      <c r="B353" s="28">
        <v>3030</v>
      </c>
      <c r="C353" s="28" t="s">
        <v>158</v>
      </c>
      <c r="D353" s="28" t="s">
        <v>7</v>
      </c>
      <c r="E353" s="28">
        <v>9689</v>
      </c>
      <c r="F353" s="28" t="s">
        <v>952</v>
      </c>
      <c r="G353" s="35">
        <v>7</v>
      </c>
      <c r="H353" s="36">
        <v>9</v>
      </c>
      <c r="I353" s="29">
        <v>0</v>
      </c>
      <c r="J353" s="29">
        <v>0</v>
      </c>
      <c r="K353" s="29">
        <v>0</v>
      </c>
      <c r="L353" s="29">
        <v>0</v>
      </c>
      <c r="M353" s="29">
        <v>0</v>
      </c>
      <c r="N353" s="29">
        <v>0</v>
      </c>
      <c r="O353" s="29">
        <v>0</v>
      </c>
      <c r="P353" s="29">
        <v>39</v>
      </c>
      <c r="Q353" s="29">
        <v>28</v>
      </c>
      <c r="R353" s="29">
        <v>37</v>
      </c>
      <c r="S353" s="29">
        <v>0</v>
      </c>
      <c r="T353" s="29">
        <v>0</v>
      </c>
      <c r="U353" s="29">
        <v>0</v>
      </c>
      <c r="V353" s="65">
        <v>104</v>
      </c>
    </row>
    <row r="354" spans="1:22">
      <c r="A354" s="27" t="s">
        <v>2</v>
      </c>
      <c r="B354" s="28">
        <v>3030</v>
      </c>
      <c r="C354" s="28" t="s">
        <v>158</v>
      </c>
      <c r="D354" s="28" t="s">
        <v>7</v>
      </c>
      <c r="E354" s="28">
        <v>387</v>
      </c>
      <c r="F354" s="28" t="s">
        <v>849</v>
      </c>
      <c r="G354" s="35">
        <v>4</v>
      </c>
      <c r="H354" s="36">
        <v>4</v>
      </c>
      <c r="I354" s="29">
        <v>0</v>
      </c>
      <c r="J354" s="29">
        <v>0</v>
      </c>
      <c r="K354" s="29">
        <v>0</v>
      </c>
      <c r="L354" s="29">
        <v>0</v>
      </c>
      <c r="M354" s="29">
        <v>25</v>
      </c>
      <c r="N354" s="29">
        <v>0</v>
      </c>
      <c r="O354" s="29">
        <v>0</v>
      </c>
      <c r="P354" s="29">
        <v>0</v>
      </c>
      <c r="Q354" s="29">
        <v>0</v>
      </c>
      <c r="R354" s="29">
        <v>0</v>
      </c>
      <c r="S354" s="29">
        <v>0</v>
      </c>
      <c r="T354" s="29">
        <v>0</v>
      </c>
      <c r="U354" s="29">
        <v>0</v>
      </c>
      <c r="V354" s="65">
        <v>25</v>
      </c>
    </row>
    <row r="355" spans="1:22" ht="12" thickBot="1">
      <c r="A355" s="27" t="s">
        <v>2</v>
      </c>
      <c r="B355" s="28">
        <v>3030</v>
      </c>
      <c r="C355" s="28" t="s">
        <v>158</v>
      </c>
      <c r="D355" s="28" t="s">
        <v>7</v>
      </c>
      <c r="E355" s="28">
        <v>9611</v>
      </c>
      <c r="F355" s="28" t="s">
        <v>935</v>
      </c>
      <c r="G355" s="35">
        <v>6</v>
      </c>
      <c r="H355" s="36">
        <v>9</v>
      </c>
      <c r="I355" s="29">
        <v>0</v>
      </c>
      <c r="J355" s="29">
        <v>0</v>
      </c>
      <c r="K355" s="29">
        <v>0</v>
      </c>
      <c r="L355" s="29">
        <v>0</v>
      </c>
      <c r="M355" s="29">
        <v>0</v>
      </c>
      <c r="N355" s="29">
        <v>0</v>
      </c>
      <c r="O355" s="29">
        <v>98</v>
      </c>
      <c r="P355" s="29">
        <v>113</v>
      </c>
      <c r="Q355" s="29">
        <v>85</v>
      </c>
      <c r="R355" s="29">
        <v>85</v>
      </c>
      <c r="S355" s="29">
        <v>0</v>
      </c>
      <c r="T355" s="29">
        <v>0</v>
      </c>
      <c r="U355" s="29">
        <v>0</v>
      </c>
      <c r="V355" s="65">
        <v>381</v>
      </c>
    </row>
    <row r="356" spans="1:22" ht="12.75" thickTop="1" thickBot="1">
      <c r="A356" s="49" t="s">
        <v>3</v>
      </c>
      <c r="B356" s="50" t="s">
        <v>1218</v>
      </c>
      <c r="C356" s="51" t="s">
        <v>1219</v>
      </c>
      <c r="D356" s="51" t="s">
        <v>1220</v>
      </c>
      <c r="E356" s="50" t="s">
        <v>1221</v>
      </c>
      <c r="F356" s="52" t="s">
        <v>1222</v>
      </c>
      <c r="G356" s="53" t="s">
        <v>1223</v>
      </c>
      <c r="H356" s="53" t="s">
        <v>1224</v>
      </c>
      <c r="I356" s="54" t="s">
        <v>4</v>
      </c>
      <c r="J356" s="50" t="str">
        <f>TEXT(0,1)</f>
        <v>1</v>
      </c>
      <c r="K356" s="50" t="str">
        <f>TEXT(0,2)</f>
        <v>2</v>
      </c>
      <c r="L356" s="50" t="str">
        <f>TEXT(0,3)</f>
        <v>3</v>
      </c>
      <c r="M356" s="50" t="str">
        <f>TEXT(0,4)</f>
        <v>4</v>
      </c>
      <c r="N356" s="50" t="str">
        <f>TEXT(0,5)</f>
        <v>5</v>
      </c>
      <c r="O356" s="50" t="str">
        <f>TEXT(0,6)</f>
        <v>6</v>
      </c>
      <c r="P356" s="50" t="str">
        <f>TEXT(0,7)</f>
        <v>7</v>
      </c>
      <c r="Q356" s="50" t="str">
        <f>TEXT(0,8)</f>
        <v>8</v>
      </c>
      <c r="R356" s="50" t="str">
        <f>TEXT(0,9)</f>
        <v>9</v>
      </c>
      <c r="S356" s="50" t="str">
        <f>TEXT(0,10)</f>
        <v>10</v>
      </c>
      <c r="T356" s="50" t="str">
        <f>TEXT(0,11)</f>
        <v>11</v>
      </c>
      <c r="U356" s="55" t="str">
        <f>TEXT(0,12)</f>
        <v>12</v>
      </c>
      <c r="V356" s="56" t="s">
        <v>5</v>
      </c>
    </row>
    <row r="357" spans="1:22" ht="12" thickTop="1">
      <c r="A357" s="27" t="s">
        <v>2</v>
      </c>
      <c r="B357" s="28">
        <v>3030</v>
      </c>
      <c r="C357" s="28" t="s">
        <v>158</v>
      </c>
      <c r="D357" s="28" t="s">
        <v>7</v>
      </c>
      <c r="E357" s="28">
        <v>9235</v>
      </c>
      <c r="F357" s="28" t="s">
        <v>758</v>
      </c>
      <c r="G357" s="35">
        <v>2</v>
      </c>
      <c r="H357" s="36">
        <v>6</v>
      </c>
      <c r="I357" s="29">
        <v>0</v>
      </c>
      <c r="J357" s="29">
        <v>0</v>
      </c>
      <c r="K357" s="29">
        <v>1</v>
      </c>
      <c r="L357" s="29">
        <v>20</v>
      </c>
      <c r="M357" s="29">
        <v>23</v>
      </c>
      <c r="N357" s="29">
        <v>27</v>
      </c>
      <c r="O357" s="29">
        <v>19</v>
      </c>
      <c r="P357" s="29">
        <v>0</v>
      </c>
      <c r="Q357" s="29">
        <v>0</v>
      </c>
      <c r="R357" s="29">
        <v>0</v>
      </c>
      <c r="S357" s="29">
        <v>0</v>
      </c>
      <c r="T357" s="29">
        <v>0</v>
      </c>
      <c r="U357" s="29">
        <v>0</v>
      </c>
      <c r="V357" s="65">
        <v>90</v>
      </c>
    </row>
    <row r="358" spans="1:22">
      <c r="A358" s="27" t="s">
        <v>2</v>
      </c>
      <c r="B358" s="28">
        <v>3030</v>
      </c>
      <c r="C358" s="28" t="s">
        <v>158</v>
      </c>
      <c r="D358" s="28" t="s">
        <v>7</v>
      </c>
      <c r="E358" s="28">
        <v>9690</v>
      </c>
      <c r="F358" s="28" t="s">
        <v>953</v>
      </c>
      <c r="G358" s="35">
        <v>6</v>
      </c>
      <c r="H358" s="36">
        <v>9</v>
      </c>
      <c r="I358" s="29">
        <v>0</v>
      </c>
      <c r="J358" s="29">
        <v>0</v>
      </c>
      <c r="K358" s="29">
        <v>0</v>
      </c>
      <c r="L358" s="29">
        <v>0</v>
      </c>
      <c r="M358" s="29">
        <v>0</v>
      </c>
      <c r="N358" s="29">
        <v>0</v>
      </c>
      <c r="O358" s="29">
        <v>56</v>
      </c>
      <c r="P358" s="29">
        <v>110</v>
      </c>
      <c r="Q358" s="29">
        <v>82</v>
      </c>
      <c r="R358" s="29">
        <v>85</v>
      </c>
      <c r="S358" s="29">
        <v>0</v>
      </c>
      <c r="T358" s="29">
        <v>0</v>
      </c>
      <c r="U358" s="29">
        <v>0</v>
      </c>
      <c r="V358" s="65">
        <v>333</v>
      </c>
    </row>
    <row r="359" spans="1:22">
      <c r="A359" s="27" t="s">
        <v>2</v>
      </c>
      <c r="B359" s="28">
        <v>3030</v>
      </c>
      <c r="C359" s="28" t="s">
        <v>158</v>
      </c>
      <c r="D359" s="28" t="s">
        <v>7</v>
      </c>
      <c r="E359" s="28">
        <v>1335</v>
      </c>
      <c r="F359" s="28" t="s">
        <v>859</v>
      </c>
      <c r="G359" s="35">
        <v>4</v>
      </c>
      <c r="H359" s="36">
        <v>4</v>
      </c>
      <c r="I359" s="29">
        <v>0</v>
      </c>
      <c r="J359" s="29">
        <v>0</v>
      </c>
      <c r="K359" s="29">
        <v>0</v>
      </c>
      <c r="L359" s="29">
        <v>0</v>
      </c>
      <c r="M359" s="29">
        <v>80</v>
      </c>
      <c r="N359" s="29">
        <v>0</v>
      </c>
      <c r="O359" s="29">
        <v>0</v>
      </c>
      <c r="P359" s="29">
        <v>0</v>
      </c>
      <c r="Q359" s="29">
        <v>0</v>
      </c>
      <c r="R359" s="29">
        <v>0</v>
      </c>
      <c r="S359" s="29">
        <v>0</v>
      </c>
      <c r="T359" s="29">
        <v>0</v>
      </c>
      <c r="U359" s="29">
        <v>0</v>
      </c>
      <c r="V359" s="65">
        <v>80</v>
      </c>
    </row>
    <row r="360" spans="1:22">
      <c r="A360" s="27" t="s">
        <v>2</v>
      </c>
      <c r="B360" s="28">
        <v>3030</v>
      </c>
      <c r="C360" s="28" t="s">
        <v>158</v>
      </c>
      <c r="D360" s="28" t="s">
        <v>7</v>
      </c>
      <c r="E360" s="28">
        <v>1678</v>
      </c>
      <c r="F360" s="28" t="s">
        <v>865</v>
      </c>
      <c r="G360" s="35">
        <v>5</v>
      </c>
      <c r="H360" s="36">
        <v>9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174</v>
      </c>
      <c r="O360" s="29">
        <v>166</v>
      </c>
      <c r="P360" s="29">
        <v>41</v>
      </c>
      <c r="Q360" s="29">
        <v>20</v>
      </c>
      <c r="R360" s="29">
        <v>13</v>
      </c>
      <c r="S360" s="29">
        <v>0</v>
      </c>
      <c r="T360" s="29">
        <v>0</v>
      </c>
      <c r="U360" s="29">
        <v>0</v>
      </c>
      <c r="V360" s="65">
        <v>414</v>
      </c>
    </row>
    <row r="361" spans="1:22">
      <c r="A361" s="27" t="s">
        <v>2</v>
      </c>
      <c r="B361" s="28">
        <v>3030</v>
      </c>
      <c r="C361" s="28" t="s">
        <v>158</v>
      </c>
      <c r="D361" s="28" t="s">
        <v>7</v>
      </c>
      <c r="E361" s="28">
        <v>9237</v>
      </c>
      <c r="F361" s="28" t="s">
        <v>897</v>
      </c>
      <c r="G361" s="35">
        <v>3</v>
      </c>
      <c r="H361" s="36">
        <v>6</v>
      </c>
      <c r="I361" s="29">
        <v>0</v>
      </c>
      <c r="J361" s="29">
        <v>0</v>
      </c>
      <c r="K361" s="29">
        <v>0</v>
      </c>
      <c r="L361" s="29">
        <v>52</v>
      </c>
      <c r="M361" s="29">
        <v>57</v>
      </c>
      <c r="N361" s="29">
        <v>48</v>
      </c>
      <c r="O361" s="29">
        <v>38</v>
      </c>
      <c r="P361" s="29">
        <v>0</v>
      </c>
      <c r="Q361" s="29">
        <v>0</v>
      </c>
      <c r="R361" s="29">
        <v>0</v>
      </c>
      <c r="S361" s="29">
        <v>0</v>
      </c>
      <c r="T361" s="29">
        <v>0</v>
      </c>
      <c r="U361" s="29">
        <v>0</v>
      </c>
      <c r="V361" s="65">
        <v>195</v>
      </c>
    </row>
    <row r="362" spans="1:22">
      <c r="A362" s="27" t="s">
        <v>2</v>
      </c>
      <c r="B362" s="28">
        <v>3030</v>
      </c>
      <c r="C362" s="28" t="s">
        <v>158</v>
      </c>
      <c r="D362" s="28" t="s">
        <v>7</v>
      </c>
      <c r="E362" s="28">
        <v>1098</v>
      </c>
      <c r="F362" s="28" t="s">
        <v>160</v>
      </c>
      <c r="G362" s="35">
        <v>4</v>
      </c>
      <c r="H362" s="36">
        <v>6</v>
      </c>
      <c r="I362" s="29">
        <v>0</v>
      </c>
      <c r="J362" s="29">
        <v>0</v>
      </c>
      <c r="K362" s="29">
        <v>0</v>
      </c>
      <c r="L362" s="29">
        <v>0</v>
      </c>
      <c r="M362" s="29">
        <v>67</v>
      </c>
      <c r="N362" s="29">
        <v>74</v>
      </c>
      <c r="O362" s="29">
        <v>74</v>
      </c>
      <c r="P362" s="29">
        <v>0</v>
      </c>
      <c r="Q362" s="29">
        <v>0</v>
      </c>
      <c r="R362" s="29">
        <v>0</v>
      </c>
      <c r="S362" s="29">
        <v>0</v>
      </c>
      <c r="T362" s="29">
        <v>0</v>
      </c>
      <c r="U362" s="29">
        <v>0</v>
      </c>
      <c r="V362" s="65">
        <v>215</v>
      </c>
    </row>
    <row r="363" spans="1:22">
      <c r="A363" s="27" t="s">
        <v>2</v>
      </c>
      <c r="B363" s="28">
        <v>3030</v>
      </c>
      <c r="C363" s="28" t="s">
        <v>158</v>
      </c>
      <c r="D363" s="28" t="s">
        <v>7</v>
      </c>
      <c r="E363" s="28">
        <v>9628</v>
      </c>
      <c r="F363" s="28" t="s">
        <v>940</v>
      </c>
      <c r="G363" s="35">
        <v>7</v>
      </c>
      <c r="H363" s="36">
        <v>7</v>
      </c>
      <c r="I363" s="29">
        <v>0</v>
      </c>
      <c r="J363" s="29">
        <v>0</v>
      </c>
      <c r="K363" s="29">
        <v>0</v>
      </c>
      <c r="L363" s="29">
        <v>0</v>
      </c>
      <c r="M363" s="29">
        <v>0</v>
      </c>
      <c r="N363" s="29">
        <v>0</v>
      </c>
      <c r="O363" s="29">
        <v>0</v>
      </c>
      <c r="P363" s="29">
        <v>2</v>
      </c>
      <c r="Q363" s="29">
        <v>0</v>
      </c>
      <c r="R363" s="29">
        <v>0</v>
      </c>
      <c r="S363" s="29">
        <v>0</v>
      </c>
      <c r="T363" s="29">
        <v>0</v>
      </c>
      <c r="U363" s="29">
        <v>0</v>
      </c>
      <c r="V363" s="65">
        <v>2</v>
      </c>
    </row>
    <row r="364" spans="1:22">
      <c r="A364" s="27" t="s">
        <v>2</v>
      </c>
      <c r="B364" s="28">
        <v>3030</v>
      </c>
      <c r="C364" s="28" t="s">
        <v>158</v>
      </c>
      <c r="D364" s="28" t="s">
        <v>7</v>
      </c>
      <c r="E364" s="28">
        <v>9239</v>
      </c>
      <c r="F364" s="28" t="s">
        <v>898</v>
      </c>
      <c r="G364" s="35">
        <v>4</v>
      </c>
      <c r="H364" s="36">
        <v>6</v>
      </c>
      <c r="I364" s="29">
        <v>0</v>
      </c>
      <c r="J364" s="29">
        <v>0</v>
      </c>
      <c r="K364" s="29">
        <v>0</v>
      </c>
      <c r="L364" s="29">
        <v>0</v>
      </c>
      <c r="M364" s="29">
        <v>19</v>
      </c>
      <c r="N364" s="29">
        <v>15</v>
      </c>
      <c r="O364" s="29">
        <v>13</v>
      </c>
      <c r="P364" s="29">
        <v>0</v>
      </c>
      <c r="Q364" s="29">
        <v>0</v>
      </c>
      <c r="R364" s="29">
        <v>0</v>
      </c>
      <c r="S364" s="29">
        <v>0</v>
      </c>
      <c r="T364" s="29">
        <v>0</v>
      </c>
      <c r="U364" s="29">
        <v>0</v>
      </c>
      <c r="V364" s="65">
        <v>47</v>
      </c>
    </row>
    <row r="365" spans="1:22">
      <c r="A365" s="27" t="s">
        <v>2</v>
      </c>
      <c r="B365" s="28">
        <v>3030</v>
      </c>
      <c r="C365" s="28" t="s">
        <v>158</v>
      </c>
      <c r="D365" s="28" t="s">
        <v>7</v>
      </c>
      <c r="E365" s="28">
        <v>9344</v>
      </c>
      <c r="F365" s="28" t="s">
        <v>917</v>
      </c>
      <c r="G365" s="35">
        <v>3</v>
      </c>
      <c r="H365" s="36">
        <v>6</v>
      </c>
      <c r="I365" s="29">
        <v>0</v>
      </c>
      <c r="J365" s="29">
        <v>0</v>
      </c>
      <c r="K365" s="29">
        <v>0</v>
      </c>
      <c r="L365" s="29">
        <v>48</v>
      </c>
      <c r="M365" s="29">
        <v>60</v>
      </c>
      <c r="N365" s="29">
        <v>41</v>
      </c>
      <c r="O365" s="29">
        <v>58</v>
      </c>
      <c r="P365" s="29">
        <v>0</v>
      </c>
      <c r="Q365" s="29">
        <v>0</v>
      </c>
      <c r="R365" s="29">
        <v>0</v>
      </c>
      <c r="S365" s="29">
        <v>0</v>
      </c>
      <c r="T365" s="29">
        <v>0</v>
      </c>
      <c r="U365" s="29">
        <v>0</v>
      </c>
      <c r="V365" s="65">
        <v>207</v>
      </c>
    </row>
    <row r="366" spans="1:22">
      <c r="A366" s="27" t="s">
        <v>2</v>
      </c>
      <c r="B366" s="28">
        <v>3030</v>
      </c>
      <c r="C366" s="28" t="s">
        <v>158</v>
      </c>
      <c r="D366" s="28" t="s">
        <v>7</v>
      </c>
      <c r="E366" s="28">
        <v>2087</v>
      </c>
      <c r="F366" s="28" t="s">
        <v>874</v>
      </c>
      <c r="G366" s="35">
        <v>5</v>
      </c>
      <c r="H366" s="36">
        <v>9</v>
      </c>
      <c r="I366" s="29">
        <v>0</v>
      </c>
      <c r="J366" s="29">
        <v>0</v>
      </c>
      <c r="K366" s="29">
        <v>0</v>
      </c>
      <c r="L366" s="29">
        <v>0</v>
      </c>
      <c r="M366" s="29">
        <v>0</v>
      </c>
      <c r="N366" s="29">
        <v>150</v>
      </c>
      <c r="O366" s="29">
        <v>129</v>
      </c>
      <c r="P366" s="29">
        <v>66</v>
      </c>
      <c r="Q366" s="29">
        <v>18</v>
      </c>
      <c r="R366" s="29">
        <v>22</v>
      </c>
      <c r="S366" s="29">
        <v>0</v>
      </c>
      <c r="T366" s="29">
        <v>0</v>
      </c>
      <c r="U366" s="29">
        <v>0</v>
      </c>
      <c r="V366" s="65">
        <v>385</v>
      </c>
    </row>
    <row r="367" spans="1:22">
      <c r="A367" s="27" t="s">
        <v>2</v>
      </c>
      <c r="B367" s="28">
        <v>3030</v>
      </c>
      <c r="C367" s="28" t="s">
        <v>158</v>
      </c>
      <c r="D367" s="28" t="s">
        <v>7</v>
      </c>
      <c r="E367" s="28">
        <v>1521</v>
      </c>
      <c r="F367" s="28" t="s">
        <v>861</v>
      </c>
      <c r="G367" s="35">
        <v>4</v>
      </c>
      <c r="H367" s="36">
        <v>4</v>
      </c>
      <c r="I367" s="29">
        <v>0</v>
      </c>
      <c r="J367" s="29">
        <v>0</v>
      </c>
      <c r="K367" s="29">
        <v>0</v>
      </c>
      <c r="L367" s="29">
        <v>0</v>
      </c>
      <c r="M367" s="29">
        <v>123</v>
      </c>
      <c r="N367" s="29">
        <v>0</v>
      </c>
      <c r="O367" s="29">
        <v>0</v>
      </c>
      <c r="P367" s="29">
        <v>0</v>
      </c>
      <c r="Q367" s="29">
        <v>0</v>
      </c>
      <c r="R367" s="29">
        <v>0</v>
      </c>
      <c r="S367" s="29">
        <v>0</v>
      </c>
      <c r="T367" s="29">
        <v>0</v>
      </c>
      <c r="U367" s="29">
        <v>0</v>
      </c>
      <c r="V367" s="65">
        <v>123</v>
      </c>
    </row>
    <row r="368" spans="1:22">
      <c r="A368" s="27" t="s">
        <v>2</v>
      </c>
      <c r="B368" s="28">
        <v>3030</v>
      </c>
      <c r="C368" s="28" t="s">
        <v>158</v>
      </c>
      <c r="D368" s="28" t="s">
        <v>7</v>
      </c>
      <c r="E368" s="28">
        <v>9816</v>
      </c>
      <c r="F368" s="28" t="s">
        <v>178</v>
      </c>
      <c r="G368" s="35">
        <v>10</v>
      </c>
      <c r="H368" s="36">
        <v>12</v>
      </c>
      <c r="I368" s="29">
        <v>0</v>
      </c>
      <c r="J368" s="29">
        <v>0</v>
      </c>
      <c r="K368" s="29">
        <v>0</v>
      </c>
      <c r="L368" s="29">
        <v>0</v>
      </c>
      <c r="M368" s="29">
        <v>0</v>
      </c>
      <c r="N368" s="29">
        <v>0</v>
      </c>
      <c r="O368" s="29">
        <v>0</v>
      </c>
      <c r="P368" s="29">
        <v>0</v>
      </c>
      <c r="Q368" s="29">
        <v>0</v>
      </c>
      <c r="R368" s="29">
        <v>0</v>
      </c>
      <c r="S368" s="29">
        <v>103</v>
      </c>
      <c r="T368" s="29">
        <v>135</v>
      </c>
      <c r="U368" s="29">
        <v>132</v>
      </c>
      <c r="V368" s="65">
        <v>370</v>
      </c>
    </row>
    <row r="369" spans="1:22">
      <c r="A369" s="27" t="s">
        <v>2</v>
      </c>
      <c r="B369" s="28">
        <v>3030</v>
      </c>
      <c r="C369" s="28" t="s">
        <v>158</v>
      </c>
      <c r="D369" s="28" t="s">
        <v>7</v>
      </c>
      <c r="E369" s="28">
        <v>9829</v>
      </c>
      <c r="F369" s="28" t="s">
        <v>179</v>
      </c>
      <c r="G369" s="35">
        <v>10</v>
      </c>
      <c r="H369" s="36">
        <v>11</v>
      </c>
      <c r="I369" s="29">
        <v>0</v>
      </c>
      <c r="J369" s="29">
        <v>0</v>
      </c>
      <c r="K369" s="29">
        <v>0</v>
      </c>
      <c r="L369" s="29">
        <v>0</v>
      </c>
      <c r="M369" s="29">
        <v>0</v>
      </c>
      <c r="N369" s="29">
        <v>0</v>
      </c>
      <c r="O369" s="29">
        <v>0</v>
      </c>
      <c r="P369" s="29">
        <v>0</v>
      </c>
      <c r="Q369" s="29">
        <v>0</v>
      </c>
      <c r="R369" s="29">
        <v>0</v>
      </c>
      <c r="S369" s="29">
        <v>28</v>
      </c>
      <c r="T369" s="29">
        <v>5</v>
      </c>
      <c r="U369" s="29">
        <v>0</v>
      </c>
      <c r="V369" s="65">
        <v>33</v>
      </c>
    </row>
    <row r="370" spans="1:22">
      <c r="A370" s="27" t="s">
        <v>2</v>
      </c>
      <c r="B370" s="28">
        <v>3030</v>
      </c>
      <c r="C370" s="28" t="s">
        <v>158</v>
      </c>
      <c r="D370" s="28" t="s">
        <v>7</v>
      </c>
      <c r="E370" s="28">
        <v>2067</v>
      </c>
      <c r="F370" s="28" t="s">
        <v>870</v>
      </c>
      <c r="G370" s="35">
        <v>4</v>
      </c>
      <c r="H370" s="36">
        <v>9</v>
      </c>
      <c r="I370" s="29">
        <v>0</v>
      </c>
      <c r="J370" s="29">
        <v>0</v>
      </c>
      <c r="K370" s="29">
        <v>0</v>
      </c>
      <c r="L370" s="29">
        <v>0</v>
      </c>
      <c r="M370" s="29">
        <v>125</v>
      </c>
      <c r="N370" s="29">
        <v>142</v>
      </c>
      <c r="O370" s="29">
        <v>150</v>
      </c>
      <c r="P370" s="29">
        <v>30</v>
      </c>
      <c r="Q370" s="29">
        <v>23</v>
      </c>
      <c r="R370" s="29">
        <v>14</v>
      </c>
      <c r="S370" s="29">
        <v>0</v>
      </c>
      <c r="T370" s="29">
        <v>0</v>
      </c>
      <c r="U370" s="29">
        <v>0</v>
      </c>
      <c r="V370" s="65">
        <v>484</v>
      </c>
    </row>
    <row r="371" spans="1:22">
      <c r="A371" s="27" t="s">
        <v>2</v>
      </c>
      <c r="B371" s="28">
        <v>3030</v>
      </c>
      <c r="C371" s="28" t="s">
        <v>158</v>
      </c>
      <c r="D371" s="28" t="s">
        <v>7</v>
      </c>
      <c r="E371" s="28">
        <v>9331</v>
      </c>
      <c r="F371" s="28" t="s">
        <v>910</v>
      </c>
      <c r="G371" s="35">
        <v>5</v>
      </c>
      <c r="H371" s="36">
        <v>9</v>
      </c>
      <c r="I371" s="29">
        <v>0</v>
      </c>
      <c r="J371" s="29">
        <v>0</v>
      </c>
      <c r="K371" s="29">
        <v>0</v>
      </c>
      <c r="L371" s="29">
        <v>0</v>
      </c>
      <c r="M371" s="29">
        <v>0</v>
      </c>
      <c r="N371" s="29">
        <v>87</v>
      </c>
      <c r="O371" s="29">
        <v>110</v>
      </c>
      <c r="P371" s="29">
        <v>26</v>
      </c>
      <c r="Q371" s="29">
        <v>22</v>
      </c>
      <c r="R371" s="29">
        <v>34</v>
      </c>
      <c r="S371" s="29">
        <v>0</v>
      </c>
      <c r="T371" s="29">
        <v>0</v>
      </c>
      <c r="U371" s="29">
        <v>0</v>
      </c>
      <c r="V371" s="65">
        <v>279</v>
      </c>
    </row>
    <row r="372" spans="1:22">
      <c r="A372" s="27" t="s">
        <v>2</v>
      </c>
      <c r="B372" s="28">
        <v>3030</v>
      </c>
      <c r="C372" s="28" t="s">
        <v>158</v>
      </c>
      <c r="D372" s="28" t="s">
        <v>7</v>
      </c>
      <c r="E372" s="28">
        <v>9685</v>
      </c>
      <c r="F372" s="28" t="s">
        <v>950</v>
      </c>
      <c r="G372" s="35">
        <v>5</v>
      </c>
      <c r="H372" s="36">
        <v>7</v>
      </c>
      <c r="I372" s="29">
        <v>0</v>
      </c>
      <c r="J372" s="29">
        <v>0</v>
      </c>
      <c r="K372" s="29">
        <v>0</v>
      </c>
      <c r="L372" s="29">
        <v>0</v>
      </c>
      <c r="M372" s="29">
        <v>0</v>
      </c>
      <c r="N372" s="29">
        <v>16</v>
      </c>
      <c r="O372" s="29">
        <v>8</v>
      </c>
      <c r="P372" s="29">
        <v>31</v>
      </c>
      <c r="Q372" s="29">
        <v>0</v>
      </c>
      <c r="R372" s="29">
        <v>0</v>
      </c>
      <c r="S372" s="29">
        <v>0</v>
      </c>
      <c r="T372" s="29">
        <v>0</v>
      </c>
      <c r="U372" s="29">
        <v>0</v>
      </c>
      <c r="V372" s="65">
        <v>55</v>
      </c>
    </row>
    <row r="373" spans="1:22">
      <c r="A373" s="27" t="s">
        <v>2</v>
      </c>
      <c r="B373" s="28">
        <v>3030</v>
      </c>
      <c r="C373" s="28" t="s">
        <v>158</v>
      </c>
      <c r="D373" s="28" t="s">
        <v>7</v>
      </c>
      <c r="E373" s="28">
        <v>9266</v>
      </c>
      <c r="F373" s="28" t="s">
        <v>904</v>
      </c>
      <c r="G373" s="35">
        <v>4</v>
      </c>
      <c r="H373" s="36">
        <v>6</v>
      </c>
      <c r="I373" s="29">
        <v>0</v>
      </c>
      <c r="J373" s="29">
        <v>0</v>
      </c>
      <c r="K373" s="29">
        <v>0</v>
      </c>
      <c r="L373" s="29">
        <v>0</v>
      </c>
      <c r="M373" s="29">
        <v>62</v>
      </c>
      <c r="N373" s="29">
        <v>49</v>
      </c>
      <c r="O373" s="29">
        <v>52</v>
      </c>
      <c r="P373" s="29">
        <v>0</v>
      </c>
      <c r="Q373" s="29">
        <v>0</v>
      </c>
      <c r="R373" s="29">
        <v>0</v>
      </c>
      <c r="S373" s="29">
        <v>0</v>
      </c>
      <c r="T373" s="29">
        <v>0</v>
      </c>
      <c r="U373" s="29">
        <v>0</v>
      </c>
      <c r="V373" s="65">
        <v>163</v>
      </c>
    </row>
    <row r="374" spans="1:22" ht="12" thickBot="1">
      <c r="A374" s="39" t="s">
        <v>2</v>
      </c>
      <c r="B374" s="40">
        <v>3030</v>
      </c>
      <c r="C374" s="40" t="s">
        <v>158</v>
      </c>
      <c r="D374" s="40" t="s">
        <v>7</v>
      </c>
      <c r="E374" s="40">
        <v>9371</v>
      </c>
      <c r="F374" s="40" t="s">
        <v>924</v>
      </c>
      <c r="G374" s="41">
        <v>5</v>
      </c>
      <c r="H374" s="42">
        <v>6</v>
      </c>
      <c r="I374" s="43">
        <v>0</v>
      </c>
      <c r="J374" s="43">
        <v>0</v>
      </c>
      <c r="K374" s="43">
        <v>0</v>
      </c>
      <c r="L374" s="43">
        <v>0</v>
      </c>
      <c r="M374" s="43">
        <v>0</v>
      </c>
      <c r="N374" s="43">
        <v>43</v>
      </c>
      <c r="O374" s="43">
        <v>21</v>
      </c>
      <c r="P374" s="43">
        <v>0</v>
      </c>
      <c r="Q374" s="43">
        <v>0</v>
      </c>
      <c r="R374" s="43">
        <v>0</v>
      </c>
      <c r="S374" s="43">
        <v>0</v>
      </c>
      <c r="T374" s="43">
        <v>0</v>
      </c>
      <c r="U374" s="43">
        <v>0</v>
      </c>
      <c r="V374" s="66">
        <v>64</v>
      </c>
    </row>
    <row r="375" spans="1:22" ht="12.75" thickTop="1" thickBot="1">
      <c r="A375" s="76"/>
      <c r="B375" s="58"/>
      <c r="C375" s="58"/>
      <c r="D375" s="58"/>
      <c r="E375" s="58"/>
      <c r="F375" s="61" t="s">
        <v>158</v>
      </c>
      <c r="G375" s="59"/>
      <c r="H375" s="62"/>
      <c r="I375" s="59">
        <f t="shared" ref="I375:V375" si="10">SUM(I238:I374)</f>
        <v>30</v>
      </c>
      <c r="J375" s="59">
        <f t="shared" si="10"/>
        <v>708</v>
      </c>
      <c r="K375" s="59">
        <f t="shared" si="10"/>
        <v>730</v>
      </c>
      <c r="L375" s="59">
        <f t="shared" si="10"/>
        <v>1011</v>
      </c>
      <c r="M375" s="59">
        <f t="shared" si="10"/>
        <v>4104</v>
      </c>
      <c r="N375" s="59">
        <f t="shared" si="10"/>
        <v>4806</v>
      </c>
      <c r="O375" s="59">
        <f t="shared" si="10"/>
        <v>4441</v>
      </c>
      <c r="P375" s="59">
        <f t="shared" si="10"/>
        <v>1947</v>
      </c>
      <c r="Q375" s="59">
        <f t="shared" si="10"/>
        <v>1547</v>
      </c>
      <c r="R375" s="59">
        <f t="shared" si="10"/>
        <v>1407</v>
      </c>
      <c r="S375" s="59">
        <f t="shared" si="10"/>
        <v>1050</v>
      </c>
      <c r="T375" s="59">
        <f t="shared" si="10"/>
        <v>704</v>
      </c>
      <c r="U375" s="59">
        <f t="shared" si="10"/>
        <v>471</v>
      </c>
      <c r="V375" s="60">
        <f t="shared" si="10"/>
        <v>22956</v>
      </c>
    </row>
    <row r="376" spans="1:22" ht="12.75" thickTop="1" thickBot="1"/>
    <row r="377" spans="1:22" ht="12" thickTop="1">
      <c r="A377" s="24" t="s">
        <v>2</v>
      </c>
      <c r="B377" s="25">
        <v>3065</v>
      </c>
      <c r="C377" s="25" t="s">
        <v>190</v>
      </c>
      <c r="D377" s="25" t="s">
        <v>7</v>
      </c>
      <c r="E377" s="25">
        <v>5235</v>
      </c>
      <c r="F377" s="25" t="s">
        <v>992</v>
      </c>
      <c r="G377" s="33">
        <v>8</v>
      </c>
      <c r="H377" s="34">
        <v>12</v>
      </c>
      <c r="I377" s="33">
        <v>0</v>
      </c>
      <c r="J377" s="26">
        <v>0</v>
      </c>
      <c r="K377" s="26">
        <v>0</v>
      </c>
      <c r="L377" s="26">
        <v>0</v>
      </c>
      <c r="M377" s="26">
        <v>0</v>
      </c>
      <c r="N377" s="26">
        <v>0</v>
      </c>
      <c r="O377" s="26">
        <v>0</v>
      </c>
      <c r="P377" s="26">
        <v>0</v>
      </c>
      <c r="Q377" s="26">
        <v>28</v>
      </c>
      <c r="R377" s="26">
        <v>12</v>
      </c>
      <c r="S377" s="26">
        <v>14</v>
      </c>
      <c r="T377" s="26">
        <v>6</v>
      </c>
      <c r="U377" s="26">
        <v>3</v>
      </c>
      <c r="V377" s="63">
        <v>63</v>
      </c>
    </row>
    <row r="378" spans="1:22">
      <c r="A378" s="27" t="s">
        <v>2</v>
      </c>
      <c r="B378" s="28">
        <v>3065</v>
      </c>
      <c r="C378" s="28" t="s">
        <v>190</v>
      </c>
      <c r="D378" s="28" t="s">
        <v>7</v>
      </c>
      <c r="E378" s="28">
        <v>5236</v>
      </c>
      <c r="F378" s="28" t="s">
        <v>191</v>
      </c>
      <c r="G378" s="35">
        <v>4</v>
      </c>
      <c r="H378" s="36">
        <v>7</v>
      </c>
      <c r="I378" s="35">
        <v>0</v>
      </c>
      <c r="J378" s="29">
        <v>0</v>
      </c>
      <c r="K378" s="29">
        <v>0</v>
      </c>
      <c r="L378" s="29">
        <v>0</v>
      </c>
      <c r="M378" s="29">
        <v>47</v>
      </c>
      <c r="N378" s="29">
        <v>53</v>
      </c>
      <c r="O378" s="29">
        <v>52</v>
      </c>
      <c r="P378" s="29">
        <v>47</v>
      </c>
      <c r="Q378" s="29">
        <v>0</v>
      </c>
      <c r="R378" s="29">
        <v>0</v>
      </c>
      <c r="S378" s="29">
        <v>0</v>
      </c>
      <c r="T378" s="29">
        <v>0</v>
      </c>
      <c r="U378" s="29">
        <v>0</v>
      </c>
      <c r="V378" s="65">
        <v>199</v>
      </c>
    </row>
    <row r="379" spans="1:22">
      <c r="A379" s="27" t="s">
        <v>2</v>
      </c>
      <c r="B379" s="28">
        <v>3065</v>
      </c>
      <c r="C379" s="28" t="s">
        <v>190</v>
      </c>
      <c r="D379" s="28" t="s">
        <v>7</v>
      </c>
      <c r="E379" s="28">
        <v>5243</v>
      </c>
      <c r="F379" s="28" t="s">
        <v>194</v>
      </c>
      <c r="G379" s="35">
        <v>9</v>
      </c>
      <c r="H379" s="36">
        <v>12</v>
      </c>
      <c r="I379" s="35">
        <v>0</v>
      </c>
      <c r="J379" s="29">
        <v>0</v>
      </c>
      <c r="K379" s="29">
        <v>0</v>
      </c>
      <c r="L379" s="29">
        <v>0</v>
      </c>
      <c r="M379" s="29">
        <v>0</v>
      </c>
      <c r="N379" s="29">
        <v>0</v>
      </c>
      <c r="O379" s="29">
        <v>0</v>
      </c>
      <c r="P379" s="29">
        <v>0</v>
      </c>
      <c r="Q379" s="29">
        <v>0</v>
      </c>
      <c r="R379" s="29">
        <v>8</v>
      </c>
      <c r="S379" s="29">
        <v>22</v>
      </c>
      <c r="T379" s="29">
        <v>6</v>
      </c>
      <c r="U379" s="29">
        <v>1</v>
      </c>
      <c r="V379" s="65">
        <v>37</v>
      </c>
    </row>
    <row r="380" spans="1:22" ht="12" thickBot="1">
      <c r="A380" s="39" t="s">
        <v>2</v>
      </c>
      <c r="B380" s="31">
        <v>3065</v>
      </c>
      <c r="C380" s="31" t="s">
        <v>190</v>
      </c>
      <c r="D380" s="31" t="s">
        <v>7</v>
      </c>
      <c r="E380" s="31">
        <v>5238</v>
      </c>
      <c r="F380" s="31" t="s">
        <v>192</v>
      </c>
      <c r="G380" s="37">
        <v>4</v>
      </c>
      <c r="H380" s="38">
        <v>6</v>
      </c>
      <c r="I380" s="41">
        <v>0</v>
      </c>
      <c r="J380" s="43">
        <v>0</v>
      </c>
      <c r="K380" s="43">
        <v>0</v>
      </c>
      <c r="L380" s="43">
        <v>0</v>
      </c>
      <c r="M380" s="43">
        <v>53</v>
      </c>
      <c r="N380" s="43">
        <v>53</v>
      </c>
      <c r="O380" s="43">
        <v>54</v>
      </c>
      <c r="P380" s="43">
        <v>0</v>
      </c>
      <c r="Q380" s="43">
        <v>0</v>
      </c>
      <c r="R380" s="43">
        <v>0</v>
      </c>
      <c r="S380" s="43">
        <v>0</v>
      </c>
      <c r="T380" s="43">
        <v>0</v>
      </c>
      <c r="U380" s="43">
        <v>0</v>
      </c>
      <c r="V380" s="66">
        <v>160</v>
      </c>
    </row>
    <row r="381" spans="1:22" ht="12.75" thickTop="1" thickBot="1">
      <c r="A381" s="77"/>
      <c r="B381" s="68"/>
      <c r="C381" s="68"/>
      <c r="D381" s="68"/>
      <c r="E381" s="68"/>
      <c r="F381" s="61" t="s">
        <v>190</v>
      </c>
      <c r="G381" s="69"/>
      <c r="H381" s="69"/>
      <c r="I381" s="67">
        <f t="shared" ref="I381:V381" si="11">SUM(I377:I380)</f>
        <v>0</v>
      </c>
      <c r="J381" s="59">
        <f t="shared" si="11"/>
        <v>0</v>
      </c>
      <c r="K381" s="59">
        <f t="shared" si="11"/>
        <v>0</v>
      </c>
      <c r="L381" s="59">
        <f t="shared" si="11"/>
        <v>0</v>
      </c>
      <c r="M381" s="59">
        <f t="shared" si="11"/>
        <v>100</v>
      </c>
      <c r="N381" s="59">
        <f t="shared" si="11"/>
        <v>106</v>
      </c>
      <c r="O381" s="59">
        <f t="shared" si="11"/>
        <v>106</v>
      </c>
      <c r="P381" s="59">
        <f t="shared" si="11"/>
        <v>47</v>
      </c>
      <c r="Q381" s="59">
        <f t="shared" si="11"/>
        <v>28</v>
      </c>
      <c r="R381" s="59">
        <f t="shared" si="11"/>
        <v>20</v>
      </c>
      <c r="S381" s="59">
        <f t="shared" si="11"/>
        <v>36</v>
      </c>
      <c r="T381" s="59">
        <f t="shared" si="11"/>
        <v>12</v>
      </c>
      <c r="U381" s="59">
        <f t="shared" si="11"/>
        <v>4</v>
      </c>
      <c r="V381" s="60">
        <f t="shared" si="11"/>
        <v>459</v>
      </c>
    </row>
    <row r="382" spans="1:22" ht="12.75" thickTop="1" thickBot="1"/>
    <row r="383" spans="1:22" ht="12.75" thickTop="1" thickBot="1">
      <c r="A383" s="76" t="s">
        <v>2</v>
      </c>
      <c r="B383" s="58">
        <v>6019</v>
      </c>
      <c r="C383" s="58" t="s">
        <v>1166</v>
      </c>
      <c r="D383" s="58" t="s">
        <v>7</v>
      </c>
      <c r="E383" s="58">
        <v>6005</v>
      </c>
      <c r="F383" s="61" t="s">
        <v>1167</v>
      </c>
      <c r="G383" s="59" t="s">
        <v>4</v>
      </c>
      <c r="H383" s="59">
        <v>9</v>
      </c>
      <c r="I383" s="59">
        <v>27</v>
      </c>
      <c r="J383" s="59">
        <v>27</v>
      </c>
      <c r="K383" s="59">
        <v>19</v>
      </c>
      <c r="L383" s="59">
        <v>23</v>
      </c>
      <c r="M383" s="59">
        <v>20</v>
      </c>
      <c r="N383" s="59">
        <v>10</v>
      </c>
      <c r="O383" s="59">
        <v>11</v>
      </c>
      <c r="P383" s="59">
        <v>8</v>
      </c>
      <c r="Q383" s="59">
        <v>5</v>
      </c>
      <c r="R383" s="59">
        <v>6</v>
      </c>
      <c r="S383" s="59">
        <v>0</v>
      </c>
      <c r="T383" s="59">
        <v>0</v>
      </c>
      <c r="U383" s="59">
        <v>0</v>
      </c>
      <c r="V383" s="60">
        <v>156</v>
      </c>
    </row>
    <row r="384" spans="1:22" ht="12.75" thickTop="1" thickBot="1"/>
    <row r="385" spans="1:22" ht="12" thickTop="1">
      <c r="A385" s="24" t="s">
        <v>2</v>
      </c>
      <c r="B385" s="25">
        <v>53</v>
      </c>
      <c r="C385" s="25" t="s">
        <v>26</v>
      </c>
      <c r="D385" s="25" t="s">
        <v>7</v>
      </c>
      <c r="E385" s="25">
        <v>4402</v>
      </c>
      <c r="F385" s="25" t="s">
        <v>362</v>
      </c>
      <c r="G385" s="33">
        <v>4</v>
      </c>
      <c r="H385" s="34">
        <v>6</v>
      </c>
      <c r="I385" s="26">
        <v>0</v>
      </c>
      <c r="J385" s="26">
        <v>0</v>
      </c>
      <c r="K385" s="26">
        <v>0</v>
      </c>
      <c r="L385" s="26">
        <v>0</v>
      </c>
      <c r="M385" s="26">
        <v>20</v>
      </c>
      <c r="N385" s="26">
        <v>30</v>
      </c>
      <c r="O385" s="26">
        <v>28</v>
      </c>
      <c r="P385" s="26">
        <v>0</v>
      </c>
      <c r="Q385" s="26">
        <v>0</v>
      </c>
      <c r="R385" s="26">
        <v>0</v>
      </c>
      <c r="S385" s="26">
        <v>0</v>
      </c>
      <c r="T385" s="26">
        <v>0</v>
      </c>
      <c r="U385" s="26">
        <v>0</v>
      </c>
      <c r="V385" s="63">
        <v>78</v>
      </c>
    </row>
    <row r="386" spans="1:22">
      <c r="A386" s="27" t="s">
        <v>2</v>
      </c>
      <c r="B386" s="28">
        <v>53</v>
      </c>
      <c r="C386" s="28" t="s">
        <v>26</v>
      </c>
      <c r="D386" s="28" t="s">
        <v>7</v>
      </c>
      <c r="E386" s="28">
        <v>5103</v>
      </c>
      <c r="F386" s="28" t="s">
        <v>367</v>
      </c>
      <c r="G386" s="35">
        <v>4</v>
      </c>
      <c r="H386" s="36">
        <v>12</v>
      </c>
      <c r="I386" s="29">
        <v>0</v>
      </c>
      <c r="J386" s="29">
        <v>0</v>
      </c>
      <c r="K386" s="29">
        <v>0</v>
      </c>
      <c r="L386" s="29">
        <v>0</v>
      </c>
      <c r="M386" s="29">
        <v>23</v>
      </c>
      <c r="N386" s="29">
        <v>24</v>
      </c>
      <c r="O386" s="29">
        <v>22</v>
      </c>
      <c r="P386" s="29">
        <v>26</v>
      </c>
      <c r="Q386" s="29">
        <v>23</v>
      </c>
      <c r="R386" s="29">
        <v>26</v>
      </c>
      <c r="S386" s="29">
        <v>9</v>
      </c>
      <c r="T386" s="29">
        <v>5</v>
      </c>
      <c r="U386" s="29">
        <v>2</v>
      </c>
      <c r="V386" s="65">
        <v>160</v>
      </c>
    </row>
    <row r="387" spans="1:22">
      <c r="A387" s="27" t="s">
        <v>2</v>
      </c>
      <c r="B387" s="28">
        <v>53</v>
      </c>
      <c r="C387" s="28" t="s">
        <v>26</v>
      </c>
      <c r="D387" s="28" t="s">
        <v>7</v>
      </c>
      <c r="E387" s="28">
        <v>4403</v>
      </c>
      <c r="F387" s="28" t="s">
        <v>363</v>
      </c>
      <c r="G387" s="35">
        <v>10</v>
      </c>
      <c r="H387" s="36">
        <v>11</v>
      </c>
      <c r="I387" s="29">
        <v>0</v>
      </c>
      <c r="J387" s="29">
        <v>0</v>
      </c>
      <c r="K387" s="29">
        <v>0</v>
      </c>
      <c r="L387" s="29">
        <v>0</v>
      </c>
      <c r="M387" s="29">
        <v>0</v>
      </c>
      <c r="N387" s="29">
        <v>0</v>
      </c>
      <c r="O387" s="29">
        <v>0</v>
      </c>
      <c r="P387" s="29">
        <v>0</v>
      </c>
      <c r="Q387" s="29">
        <v>0</v>
      </c>
      <c r="R387" s="29">
        <v>0</v>
      </c>
      <c r="S387" s="29">
        <v>23</v>
      </c>
      <c r="T387" s="29">
        <v>9</v>
      </c>
      <c r="U387" s="29">
        <v>0</v>
      </c>
      <c r="V387" s="65">
        <v>32</v>
      </c>
    </row>
    <row r="388" spans="1:22">
      <c r="A388" s="27" t="s">
        <v>2</v>
      </c>
      <c r="B388" s="28">
        <v>53</v>
      </c>
      <c r="C388" s="28" t="s">
        <v>26</v>
      </c>
      <c r="D388" s="28" t="s">
        <v>7</v>
      </c>
      <c r="E388" s="28">
        <v>5117</v>
      </c>
      <c r="F388" s="28" t="s">
        <v>34</v>
      </c>
      <c r="G388" s="35">
        <v>5</v>
      </c>
      <c r="H388" s="36">
        <v>8</v>
      </c>
      <c r="I388" s="29">
        <v>0</v>
      </c>
      <c r="J388" s="29">
        <v>0</v>
      </c>
      <c r="K388" s="29">
        <v>0</v>
      </c>
      <c r="L388" s="29">
        <v>0</v>
      </c>
      <c r="M388" s="29">
        <v>0</v>
      </c>
      <c r="N388" s="29">
        <v>90</v>
      </c>
      <c r="O388" s="29">
        <v>99</v>
      </c>
      <c r="P388" s="29">
        <v>5</v>
      </c>
      <c r="Q388" s="29">
        <v>3</v>
      </c>
      <c r="R388" s="29">
        <v>0</v>
      </c>
      <c r="S388" s="29">
        <v>0</v>
      </c>
      <c r="T388" s="29">
        <v>0</v>
      </c>
      <c r="U388" s="29">
        <v>0</v>
      </c>
      <c r="V388" s="65">
        <v>197</v>
      </c>
    </row>
    <row r="389" spans="1:22">
      <c r="A389" s="27" t="s">
        <v>2</v>
      </c>
      <c r="B389" s="28">
        <v>53</v>
      </c>
      <c r="C389" s="28" t="s">
        <v>26</v>
      </c>
      <c r="D389" s="28" t="s">
        <v>7</v>
      </c>
      <c r="E389" s="28">
        <v>4411</v>
      </c>
      <c r="F389" s="28" t="s">
        <v>30</v>
      </c>
      <c r="G389" s="35">
        <v>9</v>
      </c>
      <c r="H389" s="36">
        <v>11</v>
      </c>
      <c r="I389" s="29">
        <v>0</v>
      </c>
      <c r="J389" s="29">
        <v>0</v>
      </c>
      <c r="K389" s="29">
        <v>0</v>
      </c>
      <c r="L389" s="29">
        <v>0</v>
      </c>
      <c r="M389" s="29">
        <v>0</v>
      </c>
      <c r="N389" s="29">
        <v>0</v>
      </c>
      <c r="O389" s="29">
        <v>0</v>
      </c>
      <c r="P389" s="29">
        <v>0</v>
      </c>
      <c r="Q389" s="29">
        <v>0</v>
      </c>
      <c r="R389" s="29">
        <v>10</v>
      </c>
      <c r="S389" s="29">
        <v>1</v>
      </c>
      <c r="T389" s="29">
        <v>10</v>
      </c>
      <c r="U389" s="29">
        <v>0</v>
      </c>
      <c r="V389" s="65">
        <v>21</v>
      </c>
    </row>
    <row r="390" spans="1:22">
      <c r="A390" s="27" t="s">
        <v>2</v>
      </c>
      <c r="B390" s="28">
        <v>53</v>
      </c>
      <c r="C390" s="28" t="s">
        <v>26</v>
      </c>
      <c r="D390" s="28" t="s">
        <v>7</v>
      </c>
      <c r="E390" s="28">
        <v>4405</v>
      </c>
      <c r="F390" s="28" t="s">
        <v>364</v>
      </c>
      <c r="G390" s="35">
        <v>9</v>
      </c>
      <c r="H390" s="36">
        <v>9</v>
      </c>
      <c r="I390" s="29">
        <v>0</v>
      </c>
      <c r="J390" s="29">
        <v>0</v>
      </c>
      <c r="K390" s="29">
        <v>0</v>
      </c>
      <c r="L390" s="29">
        <v>0</v>
      </c>
      <c r="M390" s="29">
        <v>0</v>
      </c>
      <c r="N390" s="29">
        <v>0</v>
      </c>
      <c r="O390" s="29">
        <v>0</v>
      </c>
      <c r="P390" s="29">
        <v>0</v>
      </c>
      <c r="Q390" s="29">
        <v>0</v>
      </c>
      <c r="R390" s="29">
        <v>7</v>
      </c>
      <c r="S390" s="29">
        <v>0</v>
      </c>
      <c r="T390" s="29">
        <v>0</v>
      </c>
      <c r="U390" s="29">
        <v>0</v>
      </c>
      <c r="V390" s="65">
        <v>7</v>
      </c>
    </row>
    <row r="391" spans="1:22">
      <c r="A391" s="27" t="s">
        <v>2</v>
      </c>
      <c r="B391" s="28">
        <v>53</v>
      </c>
      <c r="C391" s="28" t="s">
        <v>26</v>
      </c>
      <c r="D391" s="28" t="s">
        <v>7</v>
      </c>
      <c r="E391" s="28">
        <v>1133</v>
      </c>
      <c r="F391" s="28" t="s">
        <v>28</v>
      </c>
      <c r="G391" s="35">
        <v>5</v>
      </c>
      <c r="H391" s="36">
        <v>6</v>
      </c>
      <c r="I391" s="29">
        <v>0</v>
      </c>
      <c r="J391" s="29">
        <v>0</v>
      </c>
      <c r="K391" s="29">
        <v>0</v>
      </c>
      <c r="L391" s="29">
        <v>0</v>
      </c>
      <c r="M391" s="29">
        <v>0</v>
      </c>
      <c r="N391" s="29">
        <v>9</v>
      </c>
      <c r="O391" s="29">
        <v>1</v>
      </c>
      <c r="P391" s="29">
        <v>0</v>
      </c>
      <c r="Q391" s="29">
        <v>0</v>
      </c>
      <c r="R391" s="29">
        <v>0</v>
      </c>
      <c r="S391" s="29">
        <v>0</v>
      </c>
      <c r="T391" s="29">
        <v>0</v>
      </c>
      <c r="U391" s="29">
        <v>0</v>
      </c>
      <c r="V391" s="65">
        <v>10</v>
      </c>
    </row>
    <row r="392" spans="1:22">
      <c r="A392" s="27" t="s">
        <v>2</v>
      </c>
      <c r="B392" s="28">
        <v>53</v>
      </c>
      <c r="C392" s="28" t="s">
        <v>26</v>
      </c>
      <c r="D392" s="28" t="s">
        <v>7</v>
      </c>
      <c r="E392" s="28">
        <v>5116</v>
      </c>
      <c r="F392" s="28" t="s">
        <v>33</v>
      </c>
      <c r="G392" s="35">
        <v>4</v>
      </c>
      <c r="H392" s="36">
        <v>4</v>
      </c>
      <c r="I392" s="29">
        <v>0</v>
      </c>
      <c r="J392" s="29">
        <v>0</v>
      </c>
      <c r="K392" s="29">
        <v>0</v>
      </c>
      <c r="L392" s="29">
        <v>0</v>
      </c>
      <c r="M392" s="29">
        <v>105</v>
      </c>
      <c r="N392" s="29">
        <v>0</v>
      </c>
      <c r="O392" s="29">
        <v>0</v>
      </c>
      <c r="P392" s="29">
        <v>0</v>
      </c>
      <c r="Q392" s="29">
        <v>0</v>
      </c>
      <c r="R392" s="29">
        <v>0</v>
      </c>
      <c r="S392" s="29">
        <v>0</v>
      </c>
      <c r="T392" s="29">
        <v>0</v>
      </c>
      <c r="U392" s="29">
        <v>0</v>
      </c>
      <c r="V392" s="65">
        <v>105</v>
      </c>
    </row>
    <row r="393" spans="1:22">
      <c r="A393" s="27" t="s">
        <v>2</v>
      </c>
      <c r="B393" s="28">
        <v>53</v>
      </c>
      <c r="C393" s="28" t="s">
        <v>26</v>
      </c>
      <c r="D393" s="28" t="s">
        <v>7</v>
      </c>
      <c r="E393" s="28">
        <v>5101</v>
      </c>
      <c r="F393" s="28" t="s">
        <v>366</v>
      </c>
      <c r="G393" s="35">
        <v>3</v>
      </c>
      <c r="H393" s="36">
        <v>6</v>
      </c>
      <c r="I393" s="29">
        <v>0</v>
      </c>
      <c r="J393" s="29">
        <v>0</v>
      </c>
      <c r="K393" s="29">
        <v>0</v>
      </c>
      <c r="L393" s="29">
        <v>109</v>
      </c>
      <c r="M393" s="29">
        <v>92</v>
      </c>
      <c r="N393" s="29">
        <v>88</v>
      </c>
      <c r="O393" s="29">
        <v>73</v>
      </c>
      <c r="P393" s="29">
        <v>0</v>
      </c>
      <c r="Q393" s="29">
        <v>0</v>
      </c>
      <c r="R393" s="29">
        <v>0</v>
      </c>
      <c r="S393" s="29">
        <v>0</v>
      </c>
      <c r="T393" s="29">
        <v>0</v>
      </c>
      <c r="U393" s="29">
        <v>0</v>
      </c>
      <c r="V393" s="65">
        <v>362</v>
      </c>
    </row>
    <row r="394" spans="1:22">
      <c r="A394" s="27" t="s">
        <v>2</v>
      </c>
      <c r="B394" s="28">
        <v>53</v>
      </c>
      <c r="C394" s="28" t="s">
        <v>26</v>
      </c>
      <c r="D394" s="28" t="s">
        <v>7</v>
      </c>
      <c r="E394" s="28">
        <v>5115</v>
      </c>
      <c r="F394" s="28" t="s">
        <v>32</v>
      </c>
      <c r="G394" s="35">
        <v>9</v>
      </c>
      <c r="H394" s="36">
        <v>11</v>
      </c>
      <c r="I394" s="29">
        <v>0</v>
      </c>
      <c r="J394" s="29">
        <v>0</v>
      </c>
      <c r="K394" s="29">
        <v>0</v>
      </c>
      <c r="L394" s="29">
        <v>0</v>
      </c>
      <c r="M394" s="29">
        <v>0</v>
      </c>
      <c r="N394" s="29">
        <v>0</v>
      </c>
      <c r="O394" s="29">
        <v>0</v>
      </c>
      <c r="P394" s="29">
        <v>0</v>
      </c>
      <c r="Q394" s="29">
        <v>0</v>
      </c>
      <c r="R394" s="29">
        <v>12</v>
      </c>
      <c r="S394" s="29">
        <v>9</v>
      </c>
      <c r="T394" s="29">
        <v>6</v>
      </c>
      <c r="U394" s="29">
        <v>0</v>
      </c>
      <c r="V394" s="65">
        <v>27</v>
      </c>
    </row>
    <row r="395" spans="1:22">
      <c r="A395" s="27" t="s">
        <v>2</v>
      </c>
      <c r="B395" s="28">
        <v>53</v>
      </c>
      <c r="C395" s="28" t="s">
        <v>26</v>
      </c>
      <c r="D395" s="28" t="s">
        <v>7</v>
      </c>
      <c r="E395" s="28">
        <v>5193</v>
      </c>
      <c r="F395" s="28" t="s">
        <v>370</v>
      </c>
      <c r="G395" s="35">
        <v>5</v>
      </c>
      <c r="H395" s="36">
        <v>5</v>
      </c>
      <c r="I395" s="29">
        <v>0</v>
      </c>
      <c r="J395" s="29">
        <v>0</v>
      </c>
      <c r="K395" s="29">
        <v>0</v>
      </c>
      <c r="L395" s="29">
        <v>0</v>
      </c>
      <c r="M395" s="29">
        <v>0</v>
      </c>
      <c r="N395" s="29">
        <v>1</v>
      </c>
      <c r="O395" s="29">
        <v>0</v>
      </c>
      <c r="P395" s="29">
        <v>0</v>
      </c>
      <c r="Q395" s="29">
        <v>0</v>
      </c>
      <c r="R395" s="29">
        <v>0</v>
      </c>
      <c r="S395" s="29">
        <v>0</v>
      </c>
      <c r="T395" s="29">
        <v>0</v>
      </c>
      <c r="U395" s="29">
        <v>0</v>
      </c>
      <c r="V395" s="65">
        <v>1</v>
      </c>
    </row>
    <row r="396" spans="1:22">
      <c r="A396" s="27" t="s">
        <v>2</v>
      </c>
      <c r="B396" s="28">
        <v>53</v>
      </c>
      <c r="C396" s="28" t="s">
        <v>26</v>
      </c>
      <c r="D396" s="28" t="s">
        <v>7</v>
      </c>
      <c r="E396" s="28">
        <v>4413</v>
      </c>
      <c r="F396" s="28" t="s">
        <v>365</v>
      </c>
      <c r="G396" s="35">
        <v>4</v>
      </c>
      <c r="H396" s="36">
        <v>6</v>
      </c>
      <c r="I396" s="29">
        <v>0</v>
      </c>
      <c r="J396" s="29">
        <v>0</v>
      </c>
      <c r="K396" s="29">
        <v>0</v>
      </c>
      <c r="L396" s="29">
        <v>0</v>
      </c>
      <c r="M396" s="29">
        <v>32</v>
      </c>
      <c r="N396" s="29">
        <v>24</v>
      </c>
      <c r="O396" s="29">
        <v>19</v>
      </c>
      <c r="P396" s="29">
        <v>0</v>
      </c>
      <c r="Q396" s="29">
        <v>0</v>
      </c>
      <c r="R396" s="29">
        <v>0</v>
      </c>
      <c r="S396" s="29">
        <v>0</v>
      </c>
      <c r="T396" s="29">
        <v>0</v>
      </c>
      <c r="U396" s="29">
        <v>0</v>
      </c>
      <c r="V396" s="65">
        <v>75</v>
      </c>
    </row>
    <row r="397" spans="1:22">
      <c r="A397" s="27" t="s">
        <v>2</v>
      </c>
      <c r="B397" s="28">
        <v>53</v>
      </c>
      <c r="C397" s="28" t="s">
        <v>26</v>
      </c>
      <c r="D397" s="28" t="s">
        <v>7</v>
      </c>
      <c r="E397" s="28">
        <v>5118</v>
      </c>
      <c r="F397" s="28" t="s">
        <v>368</v>
      </c>
      <c r="G397" s="35">
        <v>4</v>
      </c>
      <c r="H397" s="36">
        <v>6</v>
      </c>
      <c r="I397" s="29">
        <v>0</v>
      </c>
      <c r="J397" s="29">
        <v>0</v>
      </c>
      <c r="K397" s="29">
        <v>0</v>
      </c>
      <c r="L397" s="29">
        <v>0</v>
      </c>
      <c r="M397" s="29">
        <v>4</v>
      </c>
      <c r="N397" s="29">
        <v>7</v>
      </c>
      <c r="O397" s="29">
        <v>10</v>
      </c>
      <c r="P397" s="29">
        <v>0</v>
      </c>
      <c r="Q397" s="29">
        <v>0</v>
      </c>
      <c r="R397" s="29">
        <v>0</v>
      </c>
      <c r="S397" s="29">
        <v>0</v>
      </c>
      <c r="T397" s="29">
        <v>0</v>
      </c>
      <c r="U397" s="29">
        <v>0</v>
      </c>
      <c r="V397" s="65">
        <v>21</v>
      </c>
    </row>
    <row r="398" spans="1:22" ht="12" thickBot="1">
      <c r="A398" s="30" t="s">
        <v>2</v>
      </c>
      <c r="B398" s="40">
        <v>53</v>
      </c>
      <c r="C398" s="40" t="s">
        <v>26</v>
      </c>
      <c r="D398" s="40" t="s">
        <v>7</v>
      </c>
      <c r="E398" s="40">
        <v>5120</v>
      </c>
      <c r="F398" s="40" t="s">
        <v>369</v>
      </c>
      <c r="G398" s="41">
        <v>5</v>
      </c>
      <c r="H398" s="42">
        <v>7</v>
      </c>
      <c r="I398" s="43">
        <v>0</v>
      </c>
      <c r="J398" s="43">
        <v>0</v>
      </c>
      <c r="K398" s="43">
        <v>0</v>
      </c>
      <c r="L398" s="43">
        <v>0</v>
      </c>
      <c r="M398" s="43">
        <v>0</v>
      </c>
      <c r="N398" s="43">
        <v>1</v>
      </c>
      <c r="O398" s="43">
        <v>1</v>
      </c>
      <c r="P398" s="43">
        <v>1</v>
      </c>
      <c r="Q398" s="43">
        <v>0</v>
      </c>
      <c r="R398" s="43">
        <v>0</v>
      </c>
      <c r="S398" s="43">
        <v>0</v>
      </c>
      <c r="T398" s="43">
        <v>0</v>
      </c>
      <c r="U398" s="43">
        <v>0</v>
      </c>
      <c r="V398" s="66">
        <v>3</v>
      </c>
    </row>
    <row r="399" spans="1:22" ht="12.75" thickTop="1" thickBot="1">
      <c r="A399" s="77"/>
      <c r="B399" s="58"/>
      <c r="C399" s="58"/>
      <c r="D399" s="58"/>
      <c r="E399" s="58"/>
      <c r="F399" s="61" t="s">
        <v>26</v>
      </c>
      <c r="G399" s="59"/>
      <c r="H399" s="62"/>
      <c r="I399" s="59">
        <f t="shared" ref="I399:V399" si="12">SUM(I385:I398)</f>
        <v>0</v>
      </c>
      <c r="J399" s="59">
        <f t="shared" si="12"/>
        <v>0</v>
      </c>
      <c r="K399" s="59">
        <f t="shared" si="12"/>
        <v>0</v>
      </c>
      <c r="L399" s="59">
        <f t="shared" si="12"/>
        <v>109</v>
      </c>
      <c r="M399" s="59">
        <f t="shared" si="12"/>
        <v>276</v>
      </c>
      <c r="N399" s="59">
        <f t="shared" si="12"/>
        <v>274</v>
      </c>
      <c r="O399" s="59">
        <f t="shared" si="12"/>
        <v>253</v>
      </c>
      <c r="P399" s="59">
        <f t="shared" si="12"/>
        <v>32</v>
      </c>
      <c r="Q399" s="59">
        <f t="shared" si="12"/>
        <v>26</v>
      </c>
      <c r="R399" s="59">
        <f t="shared" si="12"/>
        <v>55</v>
      </c>
      <c r="S399" s="59">
        <f t="shared" si="12"/>
        <v>42</v>
      </c>
      <c r="T399" s="59">
        <f t="shared" si="12"/>
        <v>30</v>
      </c>
      <c r="U399" s="59">
        <f t="shared" si="12"/>
        <v>2</v>
      </c>
      <c r="V399" s="60">
        <f t="shared" si="12"/>
        <v>1099</v>
      </c>
    </row>
    <row r="400" spans="1:22" s="45" customFormat="1" ht="12.75" thickTop="1" thickBot="1">
      <c r="A400" s="14"/>
      <c r="B400" s="6"/>
      <c r="C400" s="6"/>
      <c r="D400" s="6"/>
      <c r="E400" s="6"/>
      <c r="F400" s="75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</row>
    <row r="401" spans="1:22" ht="12.75" thickTop="1" thickBot="1">
      <c r="A401" s="49" t="s">
        <v>3</v>
      </c>
      <c r="B401" s="50" t="s">
        <v>1218</v>
      </c>
      <c r="C401" s="51" t="s">
        <v>1219</v>
      </c>
      <c r="D401" s="51" t="s">
        <v>1220</v>
      </c>
      <c r="E401" s="50" t="s">
        <v>1221</v>
      </c>
      <c r="F401" s="52" t="s">
        <v>1222</v>
      </c>
      <c r="G401" s="53" t="s">
        <v>1223</v>
      </c>
      <c r="H401" s="53" t="s">
        <v>1224</v>
      </c>
      <c r="I401" s="54" t="s">
        <v>4</v>
      </c>
      <c r="J401" s="50" t="str">
        <f>TEXT(0,1)</f>
        <v>1</v>
      </c>
      <c r="K401" s="50" t="str">
        <f>TEXT(0,2)</f>
        <v>2</v>
      </c>
      <c r="L401" s="50" t="str">
        <f>TEXT(0,3)</f>
        <v>3</v>
      </c>
      <c r="M401" s="50" t="str">
        <f>TEXT(0,4)</f>
        <v>4</v>
      </c>
      <c r="N401" s="50" t="str">
        <f>TEXT(0,5)</f>
        <v>5</v>
      </c>
      <c r="O401" s="50" t="str">
        <f>TEXT(0,6)</f>
        <v>6</v>
      </c>
      <c r="P401" s="50" t="str">
        <f>TEXT(0,7)</f>
        <v>7</v>
      </c>
      <c r="Q401" s="50" t="str">
        <f>TEXT(0,8)</f>
        <v>8</v>
      </c>
      <c r="R401" s="50" t="str">
        <f>TEXT(0,9)</f>
        <v>9</v>
      </c>
      <c r="S401" s="50" t="str">
        <f>TEXT(0,10)</f>
        <v>10</v>
      </c>
      <c r="T401" s="50" t="str">
        <f>TEXT(0,11)</f>
        <v>11</v>
      </c>
      <c r="U401" s="55" t="str">
        <f>TEXT(0,12)</f>
        <v>12</v>
      </c>
      <c r="V401" s="56" t="s">
        <v>5</v>
      </c>
    </row>
    <row r="402" spans="1:22" ht="12" thickTop="1">
      <c r="A402" s="24" t="s">
        <v>2</v>
      </c>
      <c r="B402" s="25">
        <v>4208</v>
      </c>
      <c r="C402" s="25" t="s">
        <v>247</v>
      </c>
      <c r="D402" s="25" t="s">
        <v>7</v>
      </c>
      <c r="E402" s="25">
        <v>5372</v>
      </c>
      <c r="F402" s="25" t="s">
        <v>1144</v>
      </c>
      <c r="G402" s="33">
        <v>3</v>
      </c>
      <c r="H402" s="34">
        <v>12</v>
      </c>
      <c r="I402" s="26">
        <v>0</v>
      </c>
      <c r="J402" s="26">
        <v>0</v>
      </c>
      <c r="K402" s="26">
        <v>0</v>
      </c>
      <c r="L402" s="26">
        <v>1</v>
      </c>
      <c r="M402" s="26">
        <v>7</v>
      </c>
      <c r="N402" s="26">
        <v>14</v>
      </c>
      <c r="O402" s="26">
        <v>8</v>
      </c>
      <c r="P402" s="26">
        <v>14</v>
      </c>
      <c r="Q402" s="26">
        <v>9</v>
      </c>
      <c r="R402" s="26">
        <v>6</v>
      </c>
      <c r="S402" s="26">
        <v>9</v>
      </c>
      <c r="T402" s="26">
        <v>12</v>
      </c>
      <c r="U402" s="26">
        <v>10</v>
      </c>
      <c r="V402" s="63">
        <v>90</v>
      </c>
    </row>
    <row r="403" spans="1:22">
      <c r="A403" s="27" t="s">
        <v>2</v>
      </c>
      <c r="B403" s="28">
        <v>4208</v>
      </c>
      <c r="C403" s="28" t="s">
        <v>247</v>
      </c>
      <c r="D403" s="28" t="s">
        <v>7</v>
      </c>
      <c r="E403" s="28">
        <v>1784</v>
      </c>
      <c r="F403" s="28" t="s">
        <v>1143</v>
      </c>
      <c r="G403" s="35">
        <v>6</v>
      </c>
      <c r="H403" s="36">
        <v>8</v>
      </c>
      <c r="I403" s="29">
        <v>0</v>
      </c>
      <c r="J403" s="29">
        <v>0</v>
      </c>
      <c r="K403" s="29">
        <v>0</v>
      </c>
      <c r="L403" s="29">
        <v>0</v>
      </c>
      <c r="M403" s="29">
        <v>0</v>
      </c>
      <c r="N403" s="29">
        <v>0</v>
      </c>
      <c r="O403" s="29">
        <v>70</v>
      </c>
      <c r="P403" s="29">
        <v>46</v>
      </c>
      <c r="Q403" s="29">
        <v>46</v>
      </c>
      <c r="R403" s="29">
        <v>0</v>
      </c>
      <c r="S403" s="29">
        <v>0</v>
      </c>
      <c r="T403" s="29">
        <v>0</v>
      </c>
      <c r="U403" s="29">
        <v>0</v>
      </c>
      <c r="V403" s="65">
        <v>162</v>
      </c>
    </row>
    <row r="404" spans="1:22">
      <c r="A404" s="27" t="s">
        <v>2</v>
      </c>
      <c r="B404" s="28">
        <v>4208</v>
      </c>
      <c r="C404" s="28" t="s">
        <v>247</v>
      </c>
      <c r="D404" s="28" t="s">
        <v>7</v>
      </c>
      <c r="E404" s="28">
        <v>7976</v>
      </c>
      <c r="F404" s="28" t="s">
        <v>1148</v>
      </c>
      <c r="G404" s="35">
        <v>4</v>
      </c>
      <c r="H404" s="36">
        <v>12</v>
      </c>
      <c r="I404" s="29">
        <v>0</v>
      </c>
      <c r="J404" s="29">
        <v>0</v>
      </c>
      <c r="K404" s="29">
        <v>0</v>
      </c>
      <c r="L404" s="29">
        <v>0</v>
      </c>
      <c r="M404" s="29">
        <v>38</v>
      </c>
      <c r="N404" s="29">
        <v>34</v>
      </c>
      <c r="O404" s="29">
        <v>28</v>
      </c>
      <c r="P404" s="29">
        <v>32</v>
      </c>
      <c r="Q404" s="29">
        <v>33</v>
      </c>
      <c r="R404" s="29">
        <v>32</v>
      </c>
      <c r="S404" s="29">
        <v>14</v>
      </c>
      <c r="T404" s="29">
        <v>9</v>
      </c>
      <c r="U404" s="29">
        <v>1</v>
      </c>
      <c r="V404" s="65">
        <v>221</v>
      </c>
    </row>
    <row r="405" spans="1:22">
      <c r="A405" s="27" t="s">
        <v>2</v>
      </c>
      <c r="B405" s="28">
        <v>4208</v>
      </c>
      <c r="C405" s="28" t="s">
        <v>247</v>
      </c>
      <c r="D405" s="28" t="s">
        <v>7</v>
      </c>
      <c r="E405" s="28">
        <v>5370</v>
      </c>
      <c r="F405" s="28" t="s">
        <v>17</v>
      </c>
      <c r="G405" s="35">
        <v>4</v>
      </c>
      <c r="H405" s="36">
        <v>6</v>
      </c>
      <c r="I405" s="29">
        <v>0</v>
      </c>
      <c r="J405" s="29">
        <v>0</v>
      </c>
      <c r="K405" s="29">
        <v>0</v>
      </c>
      <c r="L405" s="29">
        <v>0</v>
      </c>
      <c r="M405" s="29">
        <v>64</v>
      </c>
      <c r="N405" s="29">
        <v>80</v>
      </c>
      <c r="O405" s="29">
        <v>63</v>
      </c>
      <c r="P405" s="29">
        <v>0</v>
      </c>
      <c r="Q405" s="29">
        <v>0</v>
      </c>
      <c r="R405" s="29">
        <v>0</v>
      </c>
      <c r="S405" s="29">
        <v>0</v>
      </c>
      <c r="T405" s="29">
        <v>0</v>
      </c>
      <c r="U405" s="29">
        <v>0</v>
      </c>
      <c r="V405" s="65">
        <v>207</v>
      </c>
    </row>
    <row r="406" spans="1:22">
      <c r="A406" s="27" t="s">
        <v>2</v>
      </c>
      <c r="B406" s="28">
        <v>4208</v>
      </c>
      <c r="C406" s="28" t="s">
        <v>247</v>
      </c>
      <c r="D406" s="28" t="s">
        <v>7</v>
      </c>
      <c r="E406" s="28">
        <v>1231</v>
      </c>
      <c r="F406" s="28" t="s">
        <v>1141</v>
      </c>
      <c r="G406" s="35">
        <v>7</v>
      </c>
      <c r="H406" s="36">
        <v>10</v>
      </c>
      <c r="I406" s="29">
        <v>0</v>
      </c>
      <c r="J406" s="29">
        <v>0</v>
      </c>
      <c r="K406" s="29">
        <v>0</v>
      </c>
      <c r="L406" s="29">
        <v>0</v>
      </c>
      <c r="M406" s="29">
        <v>0</v>
      </c>
      <c r="N406" s="29">
        <v>0</v>
      </c>
      <c r="O406" s="29">
        <v>0</v>
      </c>
      <c r="P406" s="29">
        <v>16</v>
      </c>
      <c r="Q406" s="29">
        <v>15</v>
      </c>
      <c r="R406" s="29">
        <v>14</v>
      </c>
      <c r="S406" s="29">
        <v>12</v>
      </c>
      <c r="T406" s="29">
        <v>0</v>
      </c>
      <c r="U406" s="29">
        <v>0</v>
      </c>
      <c r="V406" s="65">
        <v>57</v>
      </c>
    </row>
    <row r="407" spans="1:22">
      <c r="A407" s="27" t="s">
        <v>2</v>
      </c>
      <c r="B407" s="28">
        <v>4208</v>
      </c>
      <c r="C407" s="28" t="s">
        <v>247</v>
      </c>
      <c r="D407" s="28" t="s">
        <v>7</v>
      </c>
      <c r="E407" s="28">
        <v>5374</v>
      </c>
      <c r="F407" s="28" t="s">
        <v>1146</v>
      </c>
      <c r="G407" s="35">
        <v>4</v>
      </c>
      <c r="H407" s="36">
        <v>4</v>
      </c>
      <c r="I407" s="29">
        <v>0</v>
      </c>
      <c r="J407" s="29">
        <v>0</v>
      </c>
      <c r="K407" s="29">
        <v>0</v>
      </c>
      <c r="L407" s="29">
        <v>0</v>
      </c>
      <c r="M407" s="29">
        <v>77</v>
      </c>
      <c r="N407" s="29">
        <v>0</v>
      </c>
      <c r="O407" s="29">
        <v>0</v>
      </c>
      <c r="P407" s="29">
        <v>0</v>
      </c>
      <c r="Q407" s="29">
        <v>0</v>
      </c>
      <c r="R407" s="29">
        <v>0</v>
      </c>
      <c r="S407" s="29">
        <v>0</v>
      </c>
      <c r="T407" s="29">
        <v>0</v>
      </c>
      <c r="U407" s="29">
        <v>0</v>
      </c>
      <c r="V407" s="65">
        <v>77</v>
      </c>
    </row>
    <row r="408" spans="1:22">
      <c r="A408" s="27" t="s">
        <v>2</v>
      </c>
      <c r="B408" s="28">
        <v>4208</v>
      </c>
      <c r="C408" s="28" t="s">
        <v>247</v>
      </c>
      <c r="D408" s="28" t="s">
        <v>7</v>
      </c>
      <c r="E408" s="28">
        <v>5373</v>
      </c>
      <c r="F408" s="28" t="s">
        <v>1145</v>
      </c>
      <c r="G408" s="35">
        <v>4</v>
      </c>
      <c r="H408" s="36">
        <v>6</v>
      </c>
      <c r="I408" s="29">
        <v>0</v>
      </c>
      <c r="J408" s="29">
        <v>0</v>
      </c>
      <c r="K408" s="29">
        <v>0</v>
      </c>
      <c r="L408" s="29">
        <v>0</v>
      </c>
      <c r="M408" s="29">
        <v>81</v>
      </c>
      <c r="N408" s="29">
        <v>82</v>
      </c>
      <c r="O408" s="29">
        <v>100</v>
      </c>
      <c r="P408" s="29">
        <v>0</v>
      </c>
      <c r="Q408" s="29">
        <v>0</v>
      </c>
      <c r="R408" s="29">
        <v>0</v>
      </c>
      <c r="S408" s="29">
        <v>0</v>
      </c>
      <c r="T408" s="29">
        <v>0</v>
      </c>
      <c r="U408" s="29">
        <v>0</v>
      </c>
      <c r="V408" s="65">
        <v>263</v>
      </c>
    </row>
    <row r="409" spans="1:22">
      <c r="A409" s="27" t="s">
        <v>2</v>
      </c>
      <c r="B409" s="28">
        <v>4208</v>
      </c>
      <c r="C409" s="28" t="s">
        <v>247</v>
      </c>
      <c r="D409" s="28" t="s">
        <v>7</v>
      </c>
      <c r="E409" s="28">
        <v>5371</v>
      </c>
      <c r="F409" s="28" t="s">
        <v>249</v>
      </c>
      <c r="G409" s="35">
        <v>10</v>
      </c>
      <c r="H409" s="36">
        <v>12</v>
      </c>
      <c r="I409" s="29">
        <v>0</v>
      </c>
      <c r="J409" s="29">
        <v>0</v>
      </c>
      <c r="K409" s="29">
        <v>0</v>
      </c>
      <c r="L409" s="29">
        <v>0</v>
      </c>
      <c r="M409" s="29">
        <v>0</v>
      </c>
      <c r="N409" s="29">
        <v>0</v>
      </c>
      <c r="O409" s="29">
        <v>0</v>
      </c>
      <c r="P409" s="29">
        <v>0</v>
      </c>
      <c r="Q409" s="29">
        <v>0</v>
      </c>
      <c r="R409" s="29">
        <v>0</v>
      </c>
      <c r="S409" s="29">
        <v>22</v>
      </c>
      <c r="T409" s="29">
        <v>19</v>
      </c>
      <c r="U409" s="29">
        <v>9</v>
      </c>
      <c r="V409" s="65">
        <v>50</v>
      </c>
    </row>
    <row r="410" spans="1:22">
      <c r="A410" s="27" t="s">
        <v>2</v>
      </c>
      <c r="B410" s="28">
        <v>4208</v>
      </c>
      <c r="C410" s="28" t="s">
        <v>247</v>
      </c>
      <c r="D410" s="28" t="s">
        <v>7</v>
      </c>
      <c r="E410" s="28">
        <v>519</v>
      </c>
      <c r="F410" s="28" t="s">
        <v>1138</v>
      </c>
      <c r="G410" s="35">
        <v>7</v>
      </c>
      <c r="H410" s="36">
        <v>12</v>
      </c>
      <c r="I410" s="29">
        <v>0</v>
      </c>
      <c r="J410" s="29">
        <v>0</v>
      </c>
      <c r="K410" s="29">
        <v>0</v>
      </c>
      <c r="L410" s="29">
        <v>0</v>
      </c>
      <c r="M410" s="29">
        <v>0</v>
      </c>
      <c r="N410" s="29">
        <v>0</v>
      </c>
      <c r="O410" s="29">
        <v>0</v>
      </c>
      <c r="P410" s="29">
        <v>19</v>
      </c>
      <c r="Q410" s="29">
        <v>13</v>
      </c>
      <c r="R410" s="29">
        <v>9</v>
      </c>
      <c r="S410" s="29">
        <v>6</v>
      </c>
      <c r="T410" s="29">
        <v>4</v>
      </c>
      <c r="U410" s="29">
        <v>2</v>
      </c>
      <c r="V410" s="65">
        <v>53</v>
      </c>
    </row>
    <row r="411" spans="1:22">
      <c r="A411" s="27" t="s">
        <v>2</v>
      </c>
      <c r="B411" s="28">
        <v>4208</v>
      </c>
      <c r="C411" s="28" t="s">
        <v>247</v>
      </c>
      <c r="D411" s="28" t="s">
        <v>7</v>
      </c>
      <c r="E411" s="28">
        <v>1482</v>
      </c>
      <c r="F411" s="28" t="s">
        <v>1142</v>
      </c>
      <c r="G411" s="35">
        <v>4</v>
      </c>
      <c r="H411" s="36">
        <v>10</v>
      </c>
      <c r="I411" s="29">
        <v>0</v>
      </c>
      <c r="J411" s="29">
        <v>0</v>
      </c>
      <c r="K411" s="29">
        <v>0</v>
      </c>
      <c r="L411" s="29">
        <v>0</v>
      </c>
      <c r="M411" s="29">
        <v>1</v>
      </c>
      <c r="N411" s="29">
        <v>0</v>
      </c>
      <c r="O411" s="29">
        <v>0</v>
      </c>
      <c r="P411" s="29">
        <v>0</v>
      </c>
      <c r="Q411" s="29">
        <v>0</v>
      </c>
      <c r="R411" s="29">
        <v>0</v>
      </c>
      <c r="S411" s="29">
        <v>1</v>
      </c>
      <c r="T411" s="29">
        <v>0</v>
      </c>
      <c r="U411" s="29">
        <v>0</v>
      </c>
      <c r="V411" s="65">
        <v>2</v>
      </c>
    </row>
    <row r="412" spans="1:22">
      <c r="A412" s="27" t="s">
        <v>2</v>
      </c>
      <c r="B412" s="28">
        <v>4208</v>
      </c>
      <c r="C412" s="28" t="s">
        <v>247</v>
      </c>
      <c r="D412" s="28" t="s">
        <v>7</v>
      </c>
      <c r="E412" s="28">
        <v>594</v>
      </c>
      <c r="F412" s="28" t="s">
        <v>1140</v>
      </c>
      <c r="G412" s="35">
        <v>1</v>
      </c>
      <c r="H412" s="36">
        <v>12</v>
      </c>
      <c r="I412" s="29">
        <v>0</v>
      </c>
      <c r="J412" s="29">
        <v>1</v>
      </c>
      <c r="K412" s="29">
        <v>0</v>
      </c>
      <c r="L412" s="29">
        <v>0</v>
      </c>
      <c r="M412" s="29">
        <v>51</v>
      </c>
      <c r="N412" s="29">
        <v>52</v>
      </c>
      <c r="O412" s="29">
        <v>45</v>
      </c>
      <c r="P412" s="29">
        <v>40</v>
      </c>
      <c r="Q412" s="29">
        <v>30</v>
      </c>
      <c r="R412" s="29">
        <v>23</v>
      </c>
      <c r="S412" s="29">
        <v>15</v>
      </c>
      <c r="T412" s="29">
        <v>13</v>
      </c>
      <c r="U412" s="29">
        <v>3</v>
      </c>
      <c r="V412" s="65">
        <v>273</v>
      </c>
    </row>
    <row r="413" spans="1:22">
      <c r="A413" s="27" t="s">
        <v>2</v>
      </c>
      <c r="B413" s="28">
        <v>4208</v>
      </c>
      <c r="C413" s="28" t="s">
        <v>247</v>
      </c>
      <c r="D413" s="28" t="s">
        <v>7</v>
      </c>
      <c r="E413" s="28">
        <v>593</v>
      </c>
      <c r="F413" s="28" t="s">
        <v>1139</v>
      </c>
      <c r="G413" s="35">
        <v>4</v>
      </c>
      <c r="H413" s="36">
        <v>6</v>
      </c>
      <c r="I413" s="29">
        <v>0</v>
      </c>
      <c r="J413" s="29">
        <v>0</v>
      </c>
      <c r="K413" s="29">
        <v>0</v>
      </c>
      <c r="L413" s="29">
        <v>0</v>
      </c>
      <c r="M413" s="29">
        <v>61</v>
      </c>
      <c r="N413" s="29">
        <v>56</v>
      </c>
      <c r="O413" s="29">
        <v>64</v>
      </c>
      <c r="P413" s="29">
        <v>0</v>
      </c>
      <c r="Q413" s="29">
        <v>0</v>
      </c>
      <c r="R413" s="29">
        <v>0</v>
      </c>
      <c r="S413" s="29">
        <v>0</v>
      </c>
      <c r="T413" s="29">
        <v>0</v>
      </c>
      <c r="U413" s="29">
        <v>0</v>
      </c>
      <c r="V413" s="65">
        <v>181</v>
      </c>
    </row>
    <row r="414" spans="1:22">
      <c r="A414" s="27" t="s">
        <v>2</v>
      </c>
      <c r="B414" s="28">
        <v>4208</v>
      </c>
      <c r="C414" s="28" t="s">
        <v>247</v>
      </c>
      <c r="D414" s="28" t="s">
        <v>7</v>
      </c>
      <c r="E414" s="28">
        <v>5770</v>
      </c>
      <c r="F414" s="28" t="s">
        <v>1147</v>
      </c>
      <c r="G414" s="35" t="s">
        <v>4</v>
      </c>
      <c r="H414" s="36">
        <v>6</v>
      </c>
      <c r="I414" s="29">
        <v>34</v>
      </c>
      <c r="J414" s="29">
        <v>49</v>
      </c>
      <c r="K414" s="29">
        <v>35</v>
      </c>
      <c r="L414" s="29">
        <v>37</v>
      </c>
      <c r="M414" s="29">
        <v>38</v>
      </c>
      <c r="N414" s="29">
        <v>36</v>
      </c>
      <c r="O414" s="29">
        <v>27</v>
      </c>
      <c r="P414" s="29">
        <v>0</v>
      </c>
      <c r="Q414" s="29">
        <v>0</v>
      </c>
      <c r="R414" s="29">
        <v>0</v>
      </c>
      <c r="S414" s="29">
        <v>0</v>
      </c>
      <c r="T414" s="29">
        <v>0</v>
      </c>
      <c r="U414" s="29">
        <v>0</v>
      </c>
      <c r="V414" s="65">
        <v>256</v>
      </c>
    </row>
    <row r="415" spans="1:22">
      <c r="A415" s="27" t="s">
        <v>2</v>
      </c>
      <c r="B415" s="28">
        <v>4208</v>
      </c>
      <c r="C415" s="28" t="s">
        <v>247</v>
      </c>
      <c r="D415" s="28" t="s">
        <v>7</v>
      </c>
      <c r="E415" s="28">
        <v>2063</v>
      </c>
      <c r="F415" s="28" t="s">
        <v>350</v>
      </c>
      <c r="G415" s="35">
        <v>4</v>
      </c>
      <c r="H415" s="36">
        <v>8</v>
      </c>
      <c r="I415" s="29">
        <v>0</v>
      </c>
      <c r="J415" s="29">
        <v>0</v>
      </c>
      <c r="K415" s="29">
        <v>0</v>
      </c>
      <c r="L415" s="29">
        <v>0</v>
      </c>
      <c r="M415" s="29">
        <v>35</v>
      </c>
      <c r="N415" s="29">
        <v>35</v>
      </c>
      <c r="O415" s="29">
        <v>42</v>
      </c>
      <c r="P415" s="29">
        <v>4</v>
      </c>
      <c r="Q415" s="29">
        <v>7</v>
      </c>
      <c r="R415" s="29">
        <v>0</v>
      </c>
      <c r="S415" s="29">
        <v>0</v>
      </c>
      <c r="T415" s="29">
        <v>0</v>
      </c>
      <c r="U415" s="29">
        <v>0</v>
      </c>
      <c r="V415" s="65">
        <v>123</v>
      </c>
    </row>
    <row r="416" spans="1:22">
      <c r="A416" s="27" t="s">
        <v>2</v>
      </c>
      <c r="B416" s="28">
        <v>4208</v>
      </c>
      <c r="C416" s="28" t="s">
        <v>247</v>
      </c>
      <c r="D416" s="28" t="s">
        <v>7</v>
      </c>
      <c r="E416" s="28">
        <v>1281</v>
      </c>
      <c r="F416" s="28" t="s">
        <v>248</v>
      </c>
      <c r="G416" s="35">
        <v>7</v>
      </c>
      <c r="H416" s="36">
        <v>9</v>
      </c>
      <c r="I416" s="29">
        <v>0</v>
      </c>
      <c r="J416" s="29">
        <v>0</v>
      </c>
      <c r="K416" s="29">
        <v>0</v>
      </c>
      <c r="L416" s="29">
        <v>0</v>
      </c>
      <c r="M416" s="29">
        <v>0</v>
      </c>
      <c r="N416" s="29">
        <v>0</v>
      </c>
      <c r="O416" s="29">
        <v>0</v>
      </c>
      <c r="P416" s="29">
        <v>20</v>
      </c>
      <c r="Q416" s="29">
        <v>22</v>
      </c>
      <c r="R416" s="29">
        <v>22</v>
      </c>
      <c r="S416" s="29">
        <v>0</v>
      </c>
      <c r="T416" s="29">
        <v>0</v>
      </c>
      <c r="U416" s="29">
        <v>0</v>
      </c>
      <c r="V416" s="65">
        <v>64</v>
      </c>
    </row>
    <row r="417" spans="1:22">
      <c r="A417" s="27" t="s">
        <v>2</v>
      </c>
      <c r="B417" s="28">
        <v>4208</v>
      </c>
      <c r="C417" s="28" t="s">
        <v>247</v>
      </c>
      <c r="D417" s="28" t="s">
        <v>7</v>
      </c>
      <c r="E417" s="28">
        <v>439</v>
      </c>
      <c r="F417" s="28" t="s">
        <v>1137</v>
      </c>
      <c r="G417" s="35">
        <v>9</v>
      </c>
      <c r="H417" s="36">
        <v>11</v>
      </c>
      <c r="I417" s="29">
        <v>0</v>
      </c>
      <c r="J417" s="29">
        <v>0</v>
      </c>
      <c r="K417" s="29">
        <v>0</v>
      </c>
      <c r="L417" s="29">
        <v>0</v>
      </c>
      <c r="M417" s="29">
        <v>0</v>
      </c>
      <c r="N417" s="29">
        <v>0</v>
      </c>
      <c r="O417" s="29">
        <v>0</v>
      </c>
      <c r="P417" s="29">
        <v>0</v>
      </c>
      <c r="Q417" s="29">
        <v>0</v>
      </c>
      <c r="R417" s="29">
        <v>24</v>
      </c>
      <c r="S417" s="29">
        <v>15</v>
      </c>
      <c r="T417" s="29">
        <v>12</v>
      </c>
      <c r="U417" s="29">
        <v>0</v>
      </c>
      <c r="V417" s="65">
        <v>51</v>
      </c>
    </row>
    <row r="418" spans="1:22" ht="12" thickBot="1">
      <c r="A418" s="39" t="s">
        <v>2</v>
      </c>
      <c r="B418" s="40">
        <v>4208</v>
      </c>
      <c r="C418" s="40" t="s">
        <v>247</v>
      </c>
      <c r="D418" s="40" t="s">
        <v>7</v>
      </c>
      <c r="E418" s="40">
        <v>391</v>
      </c>
      <c r="F418" s="40" t="s">
        <v>257</v>
      </c>
      <c r="G418" s="41">
        <v>1</v>
      </c>
      <c r="H418" s="42">
        <v>6</v>
      </c>
      <c r="I418" s="43">
        <v>0</v>
      </c>
      <c r="J418" s="43">
        <v>85</v>
      </c>
      <c r="K418" s="43">
        <v>82</v>
      </c>
      <c r="L418" s="43">
        <v>89</v>
      </c>
      <c r="M418" s="43">
        <v>109</v>
      </c>
      <c r="N418" s="43">
        <v>123</v>
      </c>
      <c r="O418" s="43">
        <v>125</v>
      </c>
      <c r="P418" s="43">
        <v>0</v>
      </c>
      <c r="Q418" s="43">
        <v>0</v>
      </c>
      <c r="R418" s="43">
        <v>0</v>
      </c>
      <c r="S418" s="43">
        <v>0</v>
      </c>
      <c r="T418" s="43">
        <v>0</v>
      </c>
      <c r="U418" s="43">
        <v>0</v>
      </c>
      <c r="V418" s="66">
        <v>613</v>
      </c>
    </row>
    <row r="419" spans="1:22" ht="12.75" thickTop="1" thickBot="1">
      <c r="A419" s="77"/>
      <c r="B419" s="61"/>
      <c r="C419" s="61"/>
      <c r="D419" s="61"/>
      <c r="E419" s="61"/>
      <c r="F419" s="61" t="s">
        <v>247</v>
      </c>
      <c r="G419" s="59"/>
      <c r="H419" s="62"/>
      <c r="I419" s="59">
        <f t="shared" ref="I419:V419" si="13">SUM(I402:I418)</f>
        <v>34</v>
      </c>
      <c r="J419" s="59">
        <f t="shared" si="13"/>
        <v>135</v>
      </c>
      <c r="K419" s="59">
        <f t="shared" si="13"/>
        <v>117</v>
      </c>
      <c r="L419" s="59">
        <f t="shared" si="13"/>
        <v>127</v>
      </c>
      <c r="M419" s="59">
        <f t="shared" si="13"/>
        <v>562</v>
      </c>
      <c r="N419" s="59">
        <f t="shared" si="13"/>
        <v>512</v>
      </c>
      <c r="O419" s="59">
        <f t="shared" si="13"/>
        <v>572</v>
      </c>
      <c r="P419" s="59">
        <f t="shared" si="13"/>
        <v>191</v>
      </c>
      <c r="Q419" s="59">
        <f t="shared" si="13"/>
        <v>175</v>
      </c>
      <c r="R419" s="59">
        <f t="shared" si="13"/>
        <v>130</v>
      </c>
      <c r="S419" s="59">
        <f t="shared" si="13"/>
        <v>94</v>
      </c>
      <c r="T419" s="59">
        <f t="shared" si="13"/>
        <v>69</v>
      </c>
      <c r="U419" s="59">
        <f t="shared" si="13"/>
        <v>25</v>
      </c>
      <c r="V419" s="60">
        <f t="shared" si="13"/>
        <v>2743</v>
      </c>
    </row>
    <row r="420" spans="1:22" ht="12.75" thickTop="1" thickBot="1">
      <c r="A420" s="351"/>
    </row>
    <row r="421" spans="1:22" ht="12.75" thickTop="1" thickBot="1">
      <c r="A421" s="77" t="s">
        <v>2</v>
      </c>
      <c r="B421" s="58">
        <v>52</v>
      </c>
      <c r="C421" s="58" t="s">
        <v>360</v>
      </c>
      <c r="D421" s="58" t="s">
        <v>7</v>
      </c>
      <c r="E421" s="58">
        <v>4644</v>
      </c>
      <c r="F421" s="61" t="s">
        <v>361</v>
      </c>
      <c r="G421" s="59">
        <v>7</v>
      </c>
      <c r="H421" s="59">
        <v>12</v>
      </c>
      <c r="I421" s="59">
        <v>0</v>
      </c>
      <c r="J421" s="59">
        <v>0</v>
      </c>
      <c r="K421" s="59">
        <v>0</v>
      </c>
      <c r="L421" s="59">
        <v>0</v>
      </c>
      <c r="M421" s="59">
        <v>0</v>
      </c>
      <c r="N421" s="59">
        <v>0</v>
      </c>
      <c r="O421" s="59">
        <v>0</v>
      </c>
      <c r="P421" s="59">
        <v>31</v>
      </c>
      <c r="Q421" s="59">
        <v>16</v>
      </c>
      <c r="R421" s="59">
        <v>12</v>
      </c>
      <c r="S421" s="59">
        <v>20</v>
      </c>
      <c r="T421" s="59">
        <v>5</v>
      </c>
      <c r="U421" s="59">
        <v>1</v>
      </c>
      <c r="V421" s="60">
        <v>85</v>
      </c>
    </row>
    <row r="422" spans="1:22" ht="12.75" thickTop="1" thickBot="1">
      <c r="A422" s="351"/>
    </row>
    <row r="423" spans="1:22" ht="12" thickTop="1">
      <c r="A423" s="24" t="s">
        <v>2</v>
      </c>
      <c r="B423" s="25">
        <v>4330</v>
      </c>
      <c r="C423" s="25" t="s">
        <v>1149</v>
      </c>
      <c r="D423" s="25" t="s">
        <v>7</v>
      </c>
      <c r="E423" s="25">
        <v>3970</v>
      </c>
      <c r="F423" s="25" t="s">
        <v>1151</v>
      </c>
      <c r="G423" s="33">
        <v>4</v>
      </c>
      <c r="H423" s="34">
        <v>11</v>
      </c>
      <c r="I423" s="26">
        <v>0</v>
      </c>
      <c r="J423" s="26">
        <v>0</v>
      </c>
      <c r="K423" s="26">
        <v>0</v>
      </c>
      <c r="L423" s="26">
        <v>0</v>
      </c>
      <c r="M423" s="26">
        <v>42</v>
      </c>
      <c r="N423" s="26">
        <v>49</v>
      </c>
      <c r="O423" s="26">
        <v>58</v>
      </c>
      <c r="P423" s="26">
        <v>50</v>
      </c>
      <c r="Q423" s="26">
        <v>47</v>
      </c>
      <c r="R423" s="26">
        <v>42</v>
      </c>
      <c r="S423" s="26">
        <v>16</v>
      </c>
      <c r="T423" s="26">
        <v>10</v>
      </c>
      <c r="U423" s="26">
        <v>0</v>
      </c>
      <c r="V423" s="63">
        <v>314</v>
      </c>
    </row>
    <row r="424" spans="1:22" ht="12" thickBot="1">
      <c r="A424" s="30" t="s">
        <v>2</v>
      </c>
      <c r="B424" s="40">
        <v>4330</v>
      </c>
      <c r="C424" s="40" t="s">
        <v>1149</v>
      </c>
      <c r="D424" s="40" t="s">
        <v>7</v>
      </c>
      <c r="E424" s="40">
        <v>3870</v>
      </c>
      <c r="F424" s="40" t="s">
        <v>1150</v>
      </c>
      <c r="G424" s="41">
        <v>4</v>
      </c>
      <c r="H424" s="42">
        <v>12</v>
      </c>
      <c r="I424" s="43">
        <v>0</v>
      </c>
      <c r="J424" s="43">
        <v>0</v>
      </c>
      <c r="K424" s="43">
        <v>0</v>
      </c>
      <c r="L424" s="43">
        <v>0</v>
      </c>
      <c r="M424" s="43">
        <v>27</v>
      </c>
      <c r="N424" s="43">
        <v>23</v>
      </c>
      <c r="O424" s="43">
        <v>19</v>
      </c>
      <c r="P424" s="43">
        <v>19</v>
      </c>
      <c r="Q424" s="43">
        <v>30</v>
      </c>
      <c r="R424" s="43">
        <v>26</v>
      </c>
      <c r="S424" s="43">
        <v>15</v>
      </c>
      <c r="T424" s="43">
        <v>10</v>
      </c>
      <c r="U424" s="43">
        <v>13</v>
      </c>
      <c r="V424" s="66">
        <v>182</v>
      </c>
    </row>
    <row r="425" spans="1:22" s="2" customFormat="1" ht="12.75" thickTop="1" thickBot="1">
      <c r="A425" s="76"/>
      <c r="B425" s="61"/>
      <c r="C425" s="61"/>
      <c r="D425" s="61"/>
      <c r="E425" s="61"/>
      <c r="F425" s="61" t="s">
        <v>1149</v>
      </c>
      <c r="G425" s="59"/>
      <c r="H425" s="62"/>
      <c r="I425" s="59">
        <f t="shared" ref="I425:V425" si="14">SUM(I423:I424)</f>
        <v>0</v>
      </c>
      <c r="J425" s="59">
        <f t="shared" si="14"/>
        <v>0</v>
      </c>
      <c r="K425" s="59">
        <f t="shared" si="14"/>
        <v>0</v>
      </c>
      <c r="L425" s="59">
        <f t="shared" si="14"/>
        <v>0</v>
      </c>
      <c r="M425" s="59">
        <f t="shared" si="14"/>
        <v>69</v>
      </c>
      <c r="N425" s="59">
        <f t="shared" si="14"/>
        <v>72</v>
      </c>
      <c r="O425" s="59">
        <f t="shared" si="14"/>
        <v>77</v>
      </c>
      <c r="P425" s="59">
        <f t="shared" si="14"/>
        <v>69</v>
      </c>
      <c r="Q425" s="59">
        <f t="shared" si="14"/>
        <v>77</v>
      </c>
      <c r="R425" s="59">
        <f t="shared" si="14"/>
        <v>68</v>
      </c>
      <c r="S425" s="59">
        <f t="shared" si="14"/>
        <v>31</v>
      </c>
      <c r="T425" s="59">
        <f t="shared" si="14"/>
        <v>20</v>
      </c>
      <c r="U425" s="59">
        <f t="shared" si="14"/>
        <v>13</v>
      </c>
      <c r="V425" s="60">
        <f t="shared" si="14"/>
        <v>496</v>
      </c>
    </row>
    <row r="426" spans="1:22" ht="12.75" thickTop="1" thickBot="1">
      <c r="A426" s="351"/>
    </row>
    <row r="427" spans="1:22" ht="12" thickTop="1">
      <c r="A427" s="24" t="s">
        <v>2</v>
      </c>
      <c r="B427" s="25">
        <v>110</v>
      </c>
      <c r="C427" s="25" t="s">
        <v>40</v>
      </c>
      <c r="D427" s="25" t="s">
        <v>7</v>
      </c>
      <c r="E427" s="25">
        <v>8049</v>
      </c>
      <c r="F427" s="25" t="s">
        <v>406</v>
      </c>
      <c r="G427" s="33">
        <v>4</v>
      </c>
      <c r="H427" s="34">
        <v>6</v>
      </c>
      <c r="I427" s="26">
        <v>0</v>
      </c>
      <c r="J427" s="26">
        <v>0</v>
      </c>
      <c r="K427" s="26">
        <v>0</v>
      </c>
      <c r="L427" s="26">
        <v>0</v>
      </c>
      <c r="M427" s="26">
        <v>36</v>
      </c>
      <c r="N427" s="26">
        <v>24</v>
      </c>
      <c r="O427" s="26">
        <v>22</v>
      </c>
      <c r="P427" s="26">
        <v>0</v>
      </c>
      <c r="Q427" s="26">
        <v>0</v>
      </c>
      <c r="R427" s="26">
        <v>0</v>
      </c>
      <c r="S427" s="26">
        <v>0</v>
      </c>
      <c r="T427" s="26">
        <v>0</v>
      </c>
      <c r="U427" s="26">
        <v>0</v>
      </c>
      <c r="V427" s="63">
        <v>82</v>
      </c>
    </row>
    <row r="428" spans="1:22">
      <c r="A428" s="27" t="s">
        <v>2</v>
      </c>
      <c r="B428" s="28">
        <v>110</v>
      </c>
      <c r="C428" s="28" t="s">
        <v>40</v>
      </c>
      <c r="D428" s="28" t="s">
        <v>7</v>
      </c>
      <c r="E428" s="28">
        <v>8001</v>
      </c>
      <c r="F428" s="28" t="s">
        <v>386</v>
      </c>
      <c r="G428" s="35">
        <v>4</v>
      </c>
      <c r="H428" s="36">
        <v>6</v>
      </c>
      <c r="I428" s="29">
        <v>0</v>
      </c>
      <c r="J428" s="29">
        <v>0</v>
      </c>
      <c r="K428" s="29">
        <v>0</v>
      </c>
      <c r="L428" s="29">
        <v>0</v>
      </c>
      <c r="M428" s="29">
        <v>9</v>
      </c>
      <c r="N428" s="29">
        <v>41</v>
      </c>
      <c r="O428" s="29">
        <v>44</v>
      </c>
      <c r="P428" s="29">
        <v>0</v>
      </c>
      <c r="Q428" s="29">
        <v>0</v>
      </c>
      <c r="R428" s="29">
        <v>0</v>
      </c>
      <c r="S428" s="29">
        <v>0</v>
      </c>
      <c r="T428" s="29">
        <v>0</v>
      </c>
      <c r="U428" s="29">
        <v>0</v>
      </c>
      <c r="V428" s="65">
        <v>94</v>
      </c>
    </row>
    <row r="429" spans="1:22">
      <c r="A429" s="27" t="s">
        <v>2</v>
      </c>
      <c r="B429" s="28">
        <v>110</v>
      </c>
      <c r="C429" s="28" t="s">
        <v>40</v>
      </c>
      <c r="D429" s="28" t="s">
        <v>7</v>
      </c>
      <c r="E429" s="28">
        <v>1026</v>
      </c>
      <c r="F429" s="28" t="s">
        <v>375</v>
      </c>
      <c r="G429" s="35">
        <v>5</v>
      </c>
      <c r="H429" s="36">
        <v>8</v>
      </c>
      <c r="I429" s="29">
        <v>0</v>
      </c>
      <c r="J429" s="29">
        <v>0</v>
      </c>
      <c r="K429" s="29">
        <v>0</v>
      </c>
      <c r="L429" s="29">
        <v>0</v>
      </c>
      <c r="M429" s="29">
        <v>0</v>
      </c>
      <c r="N429" s="29">
        <v>4</v>
      </c>
      <c r="O429" s="29">
        <v>32</v>
      </c>
      <c r="P429" s="29">
        <v>111</v>
      </c>
      <c r="Q429" s="29">
        <v>108</v>
      </c>
      <c r="R429" s="29">
        <v>0</v>
      </c>
      <c r="S429" s="29">
        <v>0</v>
      </c>
      <c r="T429" s="29">
        <v>0</v>
      </c>
      <c r="U429" s="29">
        <v>0</v>
      </c>
      <c r="V429" s="65">
        <v>255</v>
      </c>
    </row>
    <row r="430" spans="1:22">
      <c r="A430" s="27" t="s">
        <v>2</v>
      </c>
      <c r="B430" s="28">
        <v>110</v>
      </c>
      <c r="C430" s="28" t="s">
        <v>40</v>
      </c>
      <c r="D430" s="28" t="s">
        <v>7</v>
      </c>
      <c r="E430" s="28">
        <v>8403</v>
      </c>
      <c r="F430" s="28" t="s">
        <v>52</v>
      </c>
      <c r="G430" s="35">
        <v>10</v>
      </c>
      <c r="H430" s="36">
        <v>12</v>
      </c>
      <c r="I430" s="29">
        <v>0</v>
      </c>
      <c r="J430" s="29">
        <v>0</v>
      </c>
      <c r="K430" s="29">
        <v>0</v>
      </c>
      <c r="L430" s="29">
        <v>0</v>
      </c>
      <c r="M430" s="29">
        <v>0</v>
      </c>
      <c r="N430" s="29">
        <v>0</v>
      </c>
      <c r="O430" s="29">
        <v>0</v>
      </c>
      <c r="P430" s="29">
        <v>0</v>
      </c>
      <c r="Q430" s="29">
        <v>0</v>
      </c>
      <c r="R430" s="29">
        <v>0</v>
      </c>
      <c r="S430" s="29">
        <v>66</v>
      </c>
      <c r="T430" s="29">
        <v>48</v>
      </c>
      <c r="U430" s="29">
        <v>36</v>
      </c>
      <c r="V430" s="65">
        <v>150</v>
      </c>
    </row>
    <row r="431" spans="1:22">
      <c r="A431" s="27" t="s">
        <v>2</v>
      </c>
      <c r="B431" s="28">
        <v>110</v>
      </c>
      <c r="C431" s="28" t="s">
        <v>40</v>
      </c>
      <c r="D431" s="28" t="s">
        <v>7</v>
      </c>
      <c r="E431" s="28">
        <v>8404</v>
      </c>
      <c r="F431" s="28" t="s">
        <v>440</v>
      </c>
      <c r="G431" s="35">
        <v>10</v>
      </c>
      <c r="H431" s="36">
        <v>12</v>
      </c>
      <c r="I431" s="29">
        <v>0</v>
      </c>
      <c r="J431" s="29">
        <v>0</v>
      </c>
      <c r="K431" s="29">
        <v>0</v>
      </c>
      <c r="L431" s="29">
        <v>0</v>
      </c>
      <c r="M431" s="29">
        <v>0</v>
      </c>
      <c r="N431" s="29">
        <v>0</v>
      </c>
      <c r="O431" s="29">
        <v>0</v>
      </c>
      <c r="P431" s="29">
        <v>0</v>
      </c>
      <c r="Q431" s="29">
        <v>0</v>
      </c>
      <c r="R431" s="29">
        <v>0</v>
      </c>
      <c r="S431" s="29">
        <v>3</v>
      </c>
      <c r="T431" s="29">
        <v>86</v>
      </c>
      <c r="U431" s="29">
        <v>52</v>
      </c>
      <c r="V431" s="65">
        <v>141</v>
      </c>
    </row>
    <row r="432" spans="1:22">
      <c r="A432" s="27" t="s">
        <v>2</v>
      </c>
      <c r="B432" s="28">
        <v>110</v>
      </c>
      <c r="C432" s="28" t="s">
        <v>40</v>
      </c>
      <c r="D432" s="28" t="s">
        <v>7</v>
      </c>
      <c r="E432" s="28">
        <v>8402</v>
      </c>
      <c r="F432" s="28" t="s">
        <v>439</v>
      </c>
      <c r="G432" s="35">
        <v>10</v>
      </c>
      <c r="H432" s="36">
        <v>12</v>
      </c>
      <c r="I432" s="29">
        <v>0</v>
      </c>
      <c r="J432" s="29">
        <v>0</v>
      </c>
      <c r="K432" s="29">
        <v>0</v>
      </c>
      <c r="L432" s="29">
        <v>0</v>
      </c>
      <c r="M432" s="29">
        <v>0</v>
      </c>
      <c r="N432" s="29">
        <v>0</v>
      </c>
      <c r="O432" s="29">
        <v>0</v>
      </c>
      <c r="P432" s="29">
        <v>0</v>
      </c>
      <c r="Q432" s="29">
        <v>0</v>
      </c>
      <c r="R432" s="29">
        <v>0</v>
      </c>
      <c r="S432" s="29">
        <v>55</v>
      </c>
      <c r="T432" s="29">
        <v>36</v>
      </c>
      <c r="U432" s="29">
        <v>14</v>
      </c>
      <c r="V432" s="65">
        <v>105</v>
      </c>
    </row>
    <row r="433" spans="1:22">
      <c r="A433" s="27" t="s">
        <v>2</v>
      </c>
      <c r="B433" s="28">
        <v>110</v>
      </c>
      <c r="C433" s="28" t="s">
        <v>40</v>
      </c>
      <c r="D433" s="28" t="s">
        <v>7</v>
      </c>
      <c r="E433" s="28">
        <v>1967</v>
      </c>
      <c r="F433" s="28" t="s">
        <v>381</v>
      </c>
      <c r="G433" s="35">
        <v>3</v>
      </c>
      <c r="H433" s="36">
        <v>9</v>
      </c>
      <c r="I433" s="29">
        <v>0</v>
      </c>
      <c r="J433" s="29">
        <v>0</v>
      </c>
      <c r="K433" s="29">
        <v>0</v>
      </c>
      <c r="L433" s="29">
        <v>1</v>
      </c>
      <c r="M433" s="29">
        <v>65</v>
      </c>
      <c r="N433" s="29">
        <v>61</v>
      </c>
      <c r="O433" s="29">
        <v>66</v>
      </c>
      <c r="P433" s="29">
        <v>57</v>
      </c>
      <c r="Q433" s="29">
        <v>45</v>
      </c>
      <c r="R433" s="29">
        <v>25</v>
      </c>
      <c r="S433" s="29">
        <v>0</v>
      </c>
      <c r="T433" s="29">
        <v>0</v>
      </c>
      <c r="U433" s="29">
        <v>0</v>
      </c>
      <c r="V433" s="65">
        <v>320</v>
      </c>
    </row>
    <row r="434" spans="1:22">
      <c r="A434" s="27" t="s">
        <v>2</v>
      </c>
      <c r="B434" s="28">
        <v>110</v>
      </c>
      <c r="C434" s="28" t="s">
        <v>40</v>
      </c>
      <c r="D434" s="28" t="s">
        <v>7</v>
      </c>
      <c r="E434" s="28">
        <v>8059</v>
      </c>
      <c r="F434" s="28" t="s">
        <v>414</v>
      </c>
      <c r="G434" s="35">
        <v>4</v>
      </c>
      <c r="H434" s="36">
        <v>6</v>
      </c>
      <c r="I434" s="29">
        <v>0</v>
      </c>
      <c r="J434" s="29">
        <v>0</v>
      </c>
      <c r="K434" s="29">
        <v>0</v>
      </c>
      <c r="L434" s="29">
        <v>0</v>
      </c>
      <c r="M434" s="29">
        <v>61</v>
      </c>
      <c r="N434" s="29">
        <v>61</v>
      </c>
      <c r="O434" s="29">
        <v>50</v>
      </c>
      <c r="P434" s="29">
        <v>0</v>
      </c>
      <c r="Q434" s="29">
        <v>0</v>
      </c>
      <c r="R434" s="29">
        <v>0</v>
      </c>
      <c r="S434" s="29">
        <v>0</v>
      </c>
      <c r="T434" s="29">
        <v>0</v>
      </c>
      <c r="U434" s="29">
        <v>0</v>
      </c>
      <c r="V434" s="65">
        <v>172</v>
      </c>
    </row>
    <row r="435" spans="1:22">
      <c r="A435" s="27" t="s">
        <v>2</v>
      </c>
      <c r="B435" s="28">
        <v>110</v>
      </c>
      <c r="C435" s="28" t="s">
        <v>40</v>
      </c>
      <c r="D435" s="28" t="s">
        <v>7</v>
      </c>
      <c r="E435" s="28">
        <v>8048</v>
      </c>
      <c r="F435" s="28" t="s">
        <v>46</v>
      </c>
      <c r="G435" s="35">
        <v>4</v>
      </c>
      <c r="H435" s="36">
        <v>6</v>
      </c>
      <c r="I435" s="29">
        <v>0</v>
      </c>
      <c r="J435" s="29">
        <v>0</v>
      </c>
      <c r="K435" s="29">
        <v>0</v>
      </c>
      <c r="L435" s="29">
        <v>0</v>
      </c>
      <c r="M435" s="29">
        <v>41</v>
      </c>
      <c r="N435" s="29">
        <v>22</v>
      </c>
      <c r="O435" s="29">
        <v>26</v>
      </c>
      <c r="P435" s="29">
        <v>0</v>
      </c>
      <c r="Q435" s="29">
        <v>0</v>
      </c>
      <c r="R435" s="29">
        <v>0</v>
      </c>
      <c r="S435" s="29">
        <v>0</v>
      </c>
      <c r="T435" s="29">
        <v>0</v>
      </c>
      <c r="U435" s="29">
        <v>0</v>
      </c>
      <c r="V435" s="65">
        <v>89</v>
      </c>
    </row>
    <row r="436" spans="1:22">
      <c r="A436" s="27" t="s">
        <v>2</v>
      </c>
      <c r="B436" s="28">
        <v>110</v>
      </c>
      <c r="C436" s="28" t="s">
        <v>40</v>
      </c>
      <c r="D436" s="28" t="s">
        <v>7</v>
      </c>
      <c r="E436" s="28">
        <v>1028</v>
      </c>
      <c r="F436" s="28" t="s">
        <v>377</v>
      </c>
      <c r="G436" s="35">
        <v>10</v>
      </c>
      <c r="H436" s="36">
        <v>12</v>
      </c>
      <c r="I436" s="29">
        <v>0</v>
      </c>
      <c r="J436" s="29">
        <v>0</v>
      </c>
      <c r="K436" s="29">
        <v>0</v>
      </c>
      <c r="L436" s="29">
        <v>0</v>
      </c>
      <c r="M436" s="29">
        <v>0</v>
      </c>
      <c r="N436" s="29">
        <v>0</v>
      </c>
      <c r="O436" s="29">
        <v>0</v>
      </c>
      <c r="P436" s="29">
        <v>0</v>
      </c>
      <c r="Q436" s="29">
        <v>0</v>
      </c>
      <c r="R436" s="29">
        <v>0</v>
      </c>
      <c r="S436" s="29">
        <v>24</v>
      </c>
      <c r="T436" s="29">
        <v>3</v>
      </c>
      <c r="U436" s="29">
        <v>9</v>
      </c>
      <c r="V436" s="65">
        <v>36</v>
      </c>
    </row>
    <row r="437" spans="1:22">
      <c r="A437" s="27" t="s">
        <v>2</v>
      </c>
      <c r="B437" s="28">
        <v>110</v>
      </c>
      <c r="C437" s="28" t="s">
        <v>40</v>
      </c>
      <c r="D437" s="28" t="s">
        <v>7</v>
      </c>
      <c r="E437" s="28">
        <v>8287</v>
      </c>
      <c r="F437" s="28" t="s">
        <v>438</v>
      </c>
      <c r="G437" s="35">
        <v>7</v>
      </c>
      <c r="H437" s="36">
        <v>9</v>
      </c>
      <c r="I437" s="29">
        <v>0</v>
      </c>
      <c r="J437" s="29">
        <v>0</v>
      </c>
      <c r="K437" s="29">
        <v>0</v>
      </c>
      <c r="L437" s="29">
        <v>0</v>
      </c>
      <c r="M437" s="29">
        <v>0</v>
      </c>
      <c r="N437" s="29">
        <v>0</v>
      </c>
      <c r="O437" s="29">
        <v>0</v>
      </c>
      <c r="P437" s="29">
        <v>83</v>
      </c>
      <c r="Q437" s="29">
        <v>61</v>
      </c>
      <c r="R437" s="29">
        <v>30</v>
      </c>
      <c r="S437" s="29">
        <v>0</v>
      </c>
      <c r="T437" s="29">
        <v>0</v>
      </c>
      <c r="U437" s="29">
        <v>0</v>
      </c>
      <c r="V437" s="65">
        <v>174</v>
      </c>
    </row>
    <row r="438" spans="1:22">
      <c r="A438" s="27" t="s">
        <v>2</v>
      </c>
      <c r="B438" s="28">
        <v>110</v>
      </c>
      <c r="C438" s="28" t="s">
        <v>40</v>
      </c>
      <c r="D438" s="28" t="s">
        <v>7</v>
      </c>
      <c r="E438" s="28">
        <v>1972</v>
      </c>
      <c r="F438" s="28" t="s">
        <v>384</v>
      </c>
      <c r="G438" s="35">
        <v>4</v>
      </c>
      <c r="H438" s="36">
        <v>7</v>
      </c>
      <c r="I438" s="29">
        <v>0</v>
      </c>
      <c r="J438" s="29">
        <v>0</v>
      </c>
      <c r="K438" s="29">
        <v>0</v>
      </c>
      <c r="L438" s="29">
        <v>0</v>
      </c>
      <c r="M438" s="29">
        <v>66</v>
      </c>
      <c r="N438" s="29">
        <v>63</v>
      </c>
      <c r="O438" s="29">
        <v>55</v>
      </c>
      <c r="P438" s="29">
        <v>50</v>
      </c>
      <c r="Q438" s="29">
        <v>0</v>
      </c>
      <c r="R438" s="29">
        <v>0</v>
      </c>
      <c r="S438" s="29">
        <v>0</v>
      </c>
      <c r="T438" s="29">
        <v>0</v>
      </c>
      <c r="U438" s="29">
        <v>0</v>
      </c>
      <c r="V438" s="65">
        <v>234</v>
      </c>
    </row>
    <row r="439" spans="1:22">
      <c r="A439" s="27" t="s">
        <v>2</v>
      </c>
      <c r="B439" s="28">
        <v>110</v>
      </c>
      <c r="C439" s="28" t="s">
        <v>40</v>
      </c>
      <c r="D439" s="28" t="s">
        <v>7</v>
      </c>
      <c r="E439" s="28">
        <v>1973</v>
      </c>
      <c r="F439" s="28" t="s">
        <v>385</v>
      </c>
      <c r="G439" s="35">
        <v>4</v>
      </c>
      <c r="H439" s="36">
        <v>6</v>
      </c>
      <c r="I439" s="29">
        <v>0</v>
      </c>
      <c r="J439" s="29">
        <v>0</v>
      </c>
      <c r="K439" s="29">
        <v>0</v>
      </c>
      <c r="L439" s="29">
        <v>0</v>
      </c>
      <c r="M439" s="29">
        <v>34</v>
      </c>
      <c r="N439" s="29">
        <v>44</v>
      </c>
      <c r="O439" s="29">
        <v>42</v>
      </c>
      <c r="P439" s="29">
        <v>0</v>
      </c>
      <c r="Q439" s="29">
        <v>0</v>
      </c>
      <c r="R439" s="29">
        <v>0</v>
      </c>
      <c r="S439" s="29">
        <v>0</v>
      </c>
      <c r="T439" s="29">
        <v>0</v>
      </c>
      <c r="U439" s="29">
        <v>0</v>
      </c>
      <c r="V439" s="65">
        <v>120</v>
      </c>
    </row>
    <row r="440" spans="1:22">
      <c r="A440" s="27" t="s">
        <v>2</v>
      </c>
      <c r="B440" s="28">
        <v>110</v>
      </c>
      <c r="C440" s="28" t="s">
        <v>40</v>
      </c>
      <c r="D440" s="28" t="s">
        <v>7</v>
      </c>
      <c r="E440" s="28">
        <v>1968</v>
      </c>
      <c r="F440" s="28" t="s">
        <v>382</v>
      </c>
      <c r="G440" s="35">
        <v>4</v>
      </c>
      <c r="H440" s="36">
        <v>9</v>
      </c>
      <c r="I440" s="29">
        <v>0</v>
      </c>
      <c r="J440" s="29">
        <v>0</v>
      </c>
      <c r="K440" s="29">
        <v>0</v>
      </c>
      <c r="L440" s="29">
        <v>0</v>
      </c>
      <c r="M440" s="29">
        <v>55</v>
      </c>
      <c r="N440" s="29">
        <v>76</v>
      </c>
      <c r="O440" s="29">
        <v>51</v>
      </c>
      <c r="P440" s="29">
        <v>58</v>
      </c>
      <c r="Q440" s="29">
        <v>35</v>
      </c>
      <c r="R440" s="29">
        <v>28</v>
      </c>
      <c r="S440" s="29">
        <v>0</v>
      </c>
      <c r="T440" s="29">
        <v>0</v>
      </c>
      <c r="U440" s="29">
        <v>0</v>
      </c>
      <c r="V440" s="65">
        <v>303</v>
      </c>
    </row>
    <row r="441" spans="1:22">
      <c r="A441" s="27" t="s">
        <v>2</v>
      </c>
      <c r="B441" s="28">
        <v>110</v>
      </c>
      <c r="C441" s="28" t="s">
        <v>40</v>
      </c>
      <c r="D441" s="28" t="s">
        <v>7</v>
      </c>
      <c r="E441" s="28">
        <v>1025</v>
      </c>
      <c r="F441" s="28" t="s">
        <v>374</v>
      </c>
      <c r="G441" s="35">
        <v>7</v>
      </c>
      <c r="H441" s="36">
        <v>9</v>
      </c>
      <c r="I441" s="29">
        <v>0</v>
      </c>
      <c r="J441" s="29">
        <v>0</v>
      </c>
      <c r="K441" s="29">
        <v>0</v>
      </c>
      <c r="L441" s="29">
        <v>0</v>
      </c>
      <c r="M441" s="29">
        <v>0</v>
      </c>
      <c r="N441" s="29">
        <v>0</v>
      </c>
      <c r="O441" s="29">
        <v>0</v>
      </c>
      <c r="P441" s="29">
        <v>119</v>
      </c>
      <c r="Q441" s="29">
        <v>117</v>
      </c>
      <c r="R441" s="29">
        <v>119</v>
      </c>
      <c r="S441" s="29">
        <v>0</v>
      </c>
      <c r="T441" s="29">
        <v>0</v>
      </c>
      <c r="U441" s="29">
        <v>0</v>
      </c>
      <c r="V441" s="65">
        <v>355</v>
      </c>
    </row>
    <row r="442" spans="1:22">
      <c r="A442" s="27" t="s">
        <v>2</v>
      </c>
      <c r="B442" s="28">
        <v>110</v>
      </c>
      <c r="C442" s="28" t="s">
        <v>40</v>
      </c>
      <c r="D442" s="28" t="s">
        <v>7</v>
      </c>
      <c r="E442" s="28">
        <v>8061</v>
      </c>
      <c r="F442" s="28" t="s">
        <v>416</v>
      </c>
      <c r="G442" s="35">
        <v>4</v>
      </c>
      <c r="H442" s="36">
        <v>6</v>
      </c>
      <c r="I442" s="29">
        <v>0</v>
      </c>
      <c r="J442" s="29">
        <v>0</v>
      </c>
      <c r="K442" s="29">
        <v>0</v>
      </c>
      <c r="L442" s="29">
        <v>0</v>
      </c>
      <c r="M442" s="29">
        <v>41</v>
      </c>
      <c r="N442" s="29">
        <v>53</v>
      </c>
      <c r="O442" s="29">
        <v>57</v>
      </c>
      <c r="P442" s="29">
        <v>0</v>
      </c>
      <c r="Q442" s="29">
        <v>0</v>
      </c>
      <c r="R442" s="29">
        <v>0</v>
      </c>
      <c r="S442" s="29">
        <v>0</v>
      </c>
      <c r="T442" s="29">
        <v>0</v>
      </c>
      <c r="U442" s="29">
        <v>0</v>
      </c>
      <c r="V442" s="65">
        <v>151</v>
      </c>
    </row>
    <row r="443" spans="1:22">
      <c r="A443" s="27" t="s">
        <v>2</v>
      </c>
      <c r="B443" s="28">
        <v>110</v>
      </c>
      <c r="C443" s="28" t="s">
        <v>40</v>
      </c>
      <c r="D443" s="28" t="s">
        <v>7</v>
      </c>
      <c r="E443" s="28">
        <v>8202</v>
      </c>
      <c r="F443" s="28" t="s">
        <v>48</v>
      </c>
      <c r="G443" s="35">
        <v>4</v>
      </c>
      <c r="H443" s="36">
        <v>6</v>
      </c>
      <c r="I443" s="29">
        <v>0</v>
      </c>
      <c r="J443" s="29">
        <v>0</v>
      </c>
      <c r="K443" s="29">
        <v>0</v>
      </c>
      <c r="L443" s="29">
        <v>0</v>
      </c>
      <c r="M443" s="29">
        <v>21</v>
      </c>
      <c r="N443" s="29">
        <v>17</v>
      </c>
      <c r="O443" s="29">
        <v>13</v>
      </c>
      <c r="P443" s="29">
        <v>0</v>
      </c>
      <c r="Q443" s="29">
        <v>0</v>
      </c>
      <c r="R443" s="29">
        <v>0</v>
      </c>
      <c r="S443" s="29">
        <v>0</v>
      </c>
      <c r="T443" s="29">
        <v>0</v>
      </c>
      <c r="U443" s="29">
        <v>0</v>
      </c>
      <c r="V443" s="65">
        <v>51</v>
      </c>
    </row>
    <row r="444" spans="1:22">
      <c r="A444" s="27" t="s">
        <v>2</v>
      </c>
      <c r="B444" s="28">
        <v>110</v>
      </c>
      <c r="C444" s="28" t="s">
        <v>40</v>
      </c>
      <c r="D444" s="28" t="s">
        <v>7</v>
      </c>
      <c r="E444" s="28">
        <v>8004</v>
      </c>
      <c r="F444" s="28" t="s">
        <v>387</v>
      </c>
      <c r="G444" s="35">
        <v>7</v>
      </c>
      <c r="H444" s="36">
        <v>9</v>
      </c>
      <c r="I444" s="29">
        <v>0</v>
      </c>
      <c r="J444" s="29">
        <v>0</v>
      </c>
      <c r="K444" s="29">
        <v>0</v>
      </c>
      <c r="L444" s="29">
        <v>0</v>
      </c>
      <c r="M444" s="29">
        <v>0</v>
      </c>
      <c r="N444" s="29">
        <v>0</v>
      </c>
      <c r="O444" s="29">
        <v>0</v>
      </c>
      <c r="P444" s="29">
        <v>6</v>
      </c>
      <c r="Q444" s="29">
        <v>18</v>
      </c>
      <c r="R444" s="29">
        <v>22</v>
      </c>
      <c r="S444" s="29">
        <v>0</v>
      </c>
      <c r="T444" s="29">
        <v>0</v>
      </c>
      <c r="U444" s="29">
        <v>0</v>
      </c>
      <c r="V444" s="65">
        <v>46</v>
      </c>
    </row>
    <row r="445" spans="1:22" ht="12" thickBot="1">
      <c r="A445" s="27" t="s">
        <v>2</v>
      </c>
      <c r="B445" s="28">
        <v>110</v>
      </c>
      <c r="C445" s="28" t="s">
        <v>40</v>
      </c>
      <c r="D445" s="28" t="s">
        <v>7</v>
      </c>
      <c r="E445" s="28">
        <v>8234</v>
      </c>
      <c r="F445" s="28" t="s">
        <v>435</v>
      </c>
      <c r="G445" s="35">
        <v>4</v>
      </c>
      <c r="H445" s="36">
        <v>8</v>
      </c>
      <c r="I445" s="29">
        <v>0</v>
      </c>
      <c r="J445" s="29">
        <v>0</v>
      </c>
      <c r="K445" s="29">
        <v>0</v>
      </c>
      <c r="L445" s="29">
        <v>0</v>
      </c>
      <c r="M445" s="29">
        <v>45</v>
      </c>
      <c r="N445" s="29">
        <v>50</v>
      </c>
      <c r="O445" s="29">
        <v>61</v>
      </c>
      <c r="P445" s="29">
        <v>34</v>
      </c>
      <c r="Q445" s="29">
        <v>44</v>
      </c>
      <c r="R445" s="29">
        <v>0</v>
      </c>
      <c r="S445" s="29">
        <v>0</v>
      </c>
      <c r="T445" s="29">
        <v>0</v>
      </c>
      <c r="U445" s="29">
        <v>0</v>
      </c>
      <c r="V445" s="65">
        <v>234</v>
      </c>
    </row>
    <row r="446" spans="1:22" ht="12.75" thickTop="1" thickBot="1">
      <c r="A446" s="49" t="s">
        <v>3</v>
      </c>
      <c r="B446" s="50" t="s">
        <v>1218</v>
      </c>
      <c r="C446" s="51" t="s">
        <v>1219</v>
      </c>
      <c r="D446" s="51" t="s">
        <v>1220</v>
      </c>
      <c r="E446" s="50" t="s">
        <v>1221</v>
      </c>
      <c r="F446" s="52" t="s">
        <v>1222</v>
      </c>
      <c r="G446" s="53" t="s">
        <v>1223</v>
      </c>
      <c r="H446" s="53" t="s">
        <v>1224</v>
      </c>
      <c r="I446" s="54" t="s">
        <v>4</v>
      </c>
      <c r="J446" s="50" t="str">
        <f>TEXT(0,1)</f>
        <v>1</v>
      </c>
      <c r="K446" s="50" t="str">
        <f>TEXT(0,2)</f>
        <v>2</v>
      </c>
      <c r="L446" s="50" t="str">
        <f>TEXT(0,3)</f>
        <v>3</v>
      </c>
      <c r="M446" s="50" t="str">
        <f>TEXT(0,4)</f>
        <v>4</v>
      </c>
      <c r="N446" s="50" t="str">
        <f>TEXT(0,5)</f>
        <v>5</v>
      </c>
      <c r="O446" s="50" t="str">
        <f>TEXT(0,6)</f>
        <v>6</v>
      </c>
      <c r="P446" s="50" t="str">
        <f>TEXT(0,7)</f>
        <v>7</v>
      </c>
      <c r="Q446" s="50" t="str">
        <f>TEXT(0,8)</f>
        <v>8</v>
      </c>
      <c r="R446" s="50" t="str">
        <f>TEXT(0,9)</f>
        <v>9</v>
      </c>
      <c r="S446" s="50" t="str">
        <f>TEXT(0,10)</f>
        <v>10</v>
      </c>
      <c r="T446" s="50" t="str">
        <f>TEXT(0,11)</f>
        <v>11</v>
      </c>
      <c r="U446" s="55" t="str">
        <f>TEXT(0,12)</f>
        <v>12</v>
      </c>
      <c r="V446" s="56" t="s">
        <v>5</v>
      </c>
    </row>
    <row r="447" spans="1:22" ht="12" thickTop="1">
      <c r="A447" s="27" t="s">
        <v>2</v>
      </c>
      <c r="B447" s="28">
        <v>110</v>
      </c>
      <c r="C447" s="28" t="s">
        <v>40</v>
      </c>
      <c r="D447" s="28" t="s">
        <v>7</v>
      </c>
      <c r="E447" s="28">
        <v>8411</v>
      </c>
      <c r="F447" s="28" t="s">
        <v>443</v>
      </c>
      <c r="G447" s="35">
        <v>10</v>
      </c>
      <c r="H447" s="36">
        <v>12</v>
      </c>
      <c r="I447" s="29">
        <v>0</v>
      </c>
      <c r="J447" s="29">
        <v>0</v>
      </c>
      <c r="K447" s="29">
        <v>0</v>
      </c>
      <c r="L447" s="29">
        <v>0</v>
      </c>
      <c r="M447" s="29">
        <v>0</v>
      </c>
      <c r="N447" s="29">
        <v>0</v>
      </c>
      <c r="O447" s="29">
        <v>0</v>
      </c>
      <c r="P447" s="29">
        <v>0</v>
      </c>
      <c r="Q447" s="29">
        <v>0</v>
      </c>
      <c r="R447" s="29">
        <v>0</v>
      </c>
      <c r="S447" s="29">
        <v>58</v>
      </c>
      <c r="T447" s="29">
        <v>38</v>
      </c>
      <c r="U447" s="29">
        <v>23</v>
      </c>
      <c r="V447" s="65">
        <v>119</v>
      </c>
    </row>
    <row r="448" spans="1:22">
      <c r="A448" s="27" t="s">
        <v>2</v>
      </c>
      <c r="B448" s="28">
        <v>110</v>
      </c>
      <c r="C448" s="28" t="s">
        <v>40</v>
      </c>
      <c r="D448" s="28" t="s">
        <v>7</v>
      </c>
      <c r="E448" s="28">
        <v>8200</v>
      </c>
      <c r="F448" s="28" t="s">
        <v>417</v>
      </c>
      <c r="G448" s="35">
        <v>7</v>
      </c>
      <c r="H448" s="36">
        <v>9</v>
      </c>
      <c r="I448" s="29">
        <v>0</v>
      </c>
      <c r="J448" s="29">
        <v>0</v>
      </c>
      <c r="K448" s="29">
        <v>0</v>
      </c>
      <c r="L448" s="29">
        <v>0</v>
      </c>
      <c r="M448" s="29">
        <v>0</v>
      </c>
      <c r="N448" s="29">
        <v>0</v>
      </c>
      <c r="O448" s="29">
        <v>0</v>
      </c>
      <c r="P448" s="29">
        <v>17</v>
      </c>
      <c r="Q448" s="29">
        <v>30</v>
      </c>
      <c r="R448" s="29">
        <v>11</v>
      </c>
      <c r="S448" s="29">
        <v>0</v>
      </c>
      <c r="T448" s="29">
        <v>0</v>
      </c>
      <c r="U448" s="29">
        <v>0</v>
      </c>
      <c r="V448" s="65">
        <v>58</v>
      </c>
    </row>
    <row r="449" spans="1:22">
      <c r="A449" s="27" t="s">
        <v>2</v>
      </c>
      <c r="B449" s="28">
        <v>110</v>
      </c>
      <c r="C449" s="28" t="s">
        <v>40</v>
      </c>
      <c r="D449" s="28" t="s">
        <v>7</v>
      </c>
      <c r="E449" s="28">
        <v>8053</v>
      </c>
      <c r="F449" s="28" t="s">
        <v>409</v>
      </c>
      <c r="G449" s="35">
        <v>4</v>
      </c>
      <c r="H449" s="36">
        <v>6</v>
      </c>
      <c r="I449" s="29">
        <v>0</v>
      </c>
      <c r="J449" s="29">
        <v>0</v>
      </c>
      <c r="K449" s="29">
        <v>0</v>
      </c>
      <c r="L449" s="29">
        <v>0</v>
      </c>
      <c r="M449" s="29">
        <v>52</v>
      </c>
      <c r="N449" s="29">
        <v>41</v>
      </c>
      <c r="O449" s="29">
        <v>53</v>
      </c>
      <c r="P449" s="29">
        <v>0</v>
      </c>
      <c r="Q449" s="29">
        <v>0</v>
      </c>
      <c r="R449" s="29">
        <v>0</v>
      </c>
      <c r="S449" s="29">
        <v>0</v>
      </c>
      <c r="T449" s="29">
        <v>0</v>
      </c>
      <c r="U449" s="29">
        <v>0</v>
      </c>
      <c r="V449" s="65">
        <v>146</v>
      </c>
    </row>
    <row r="450" spans="1:22">
      <c r="A450" s="27" t="s">
        <v>2</v>
      </c>
      <c r="B450" s="28">
        <v>110</v>
      </c>
      <c r="C450" s="28" t="s">
        <v>40</v>
      </c>
      <c r="D450" s="28" t="s">
        <v>7</v>
      </c>
      <c r="E450" s="28">
        <v>8043</v>
      </c>
      <c r="F450" s="28" t="s">
        <v>402</v>
      </c>
      <c r="G450" s="35">
        <v>4</v>
      </c>
      <c r="H450" s="36">
        <v>6</v>
      </c>
      <c r="I450" s="29">
        <v>0</v>
      </c>
      <c r="J450" s="29">
        <v>0</v>
      </c>
      <c r="K450" s="29">
        <v>0</v>
      </c>
      <c r="L450" s="29">
        <v>0</v>
      </c>
      <c r="M450" s="29">
        <v>25</v>
      </c>
      <c r="N450" s="29">
        <v>20</v>
      </c>
      <c r="O450" s="29">
        <v>29</v>
      </c>
      <c r="P450" s="29">
        <v>0</v>
      </c>
      <c r="Q450" s="29">
        <v>0</v>
      </c>
      <c r="R450" s="29">
        <v>0</v>
      </c>
      <c r="S450" s="29">
        <v>0</v>
      </c>
      <c r="T450" s="29">
        <v>0</v>
      </c>
      <c r="U450" s="29">
        <v>0</v>
      </c>
      <c r="V450" s="65">
        <v>74</v>
      </c>
    </row>
    <row r="451" spans="1:22">
      <c r="A451" s="27" t="s">
        <v>2</v>
      </c>
      <c r="B451" s="28">
        <v>110</v>
      </c>
      <c r="C451" s="28" t="s">
        <v>40</v>
      </c>
      <c r="D451" s="28" t="s">
        <v>7</v>
      </c>
      <c r="E451" s="28">
        <v>8409</v>
      </c>
      <c r="F451" s="28" t="s">
        <v>442</v>
      </c>
      <c r="G451" s="35">
        <v>7</v>
      </c>
      <c r="H451" s="36">
        <v>12</v>
      </c>
      <c r="I451" s="29">
        <v>0</v>
      </c>
      <c r="J451" s="29">
        <v>0</v>
      </c>
      <c r="K451" s="29">
        <v>0</v>
      </c>
      <c r="L451" s="29">
        <v>0</v>
      </c>
      <c r="M451" s="29">
        <v>0</v>
      </c>
      <c r="N451" s="29">
        <v>0</v>
      </c>
      <c r="O451" s="29">
        <v>0</v>
      </c>
      <c r="P451" s="29">
        <v>117</v>
      </c>
      <c r="Q451" s="29">
        <v>143</v>
      </c>
      <c r="R451" s="29">
        <v>177</v>
      </c>
      <c r="S451" s="29">
        <v>41</v>
      </c>
      <c r="T451" s="29">
        <v>18</v>
      </c>
      <c r="U451" s="29">
        <v>18</v>
      </c>
      <c r="V451" s="65">
        <v>514</v>
      </c>
    </row>
    <row r="452" spans="1:22">
      <c r="A452" s="27" t="s">
        <v>2</v>
      </c>
      <c r="B452" s="28">
        <v>110</v>
      </c>
      <c r="C452" s="28" t="s">
        <v>40</v>
      </c>
      <c r="D452" s="28" t="s">
        <v>7</v>
      </c>
      <c r="E452" s="28">
        <v>8060</v>
      </c>
      <c r="F452" s="28" t="s">
        <v>415</v>
      </c>
      <c r="G452" s="35">
        <v>4</v>
      </c>
      <c r="H452" s="36">
        <v>6</v>
      </c>
      <c r="I452" s="29">
        <v>0</v>
      </c>
      <c r="J452" s="29">
        <v>0</v>
      </c>
      <c r="K452" s="29">
        <v>0</v>
      </c>
      <c r="L452" s="29">
        <v>0</v>
      </c>
      <c r="M452" s="29">
        <v>67</v>
      </c>
      <c r="N452" s="29">
        <v>69</v>
      </c>
      <c r="O452" s="29">
        <v>78</v>
      </c>
      <c r="P452" s="29">
        <v>0</v>
      </c>
      <c r="Q452" s="29">
        <v>0</v>
      </c>
      <c r="R452" s="29">
        <v>0</v>
      </c>
      <c r="S452" s="29">
        <v>0</v>
      </c>
      <c r="T452" s="29">
        <v>0</v>
      </c>
      <c r="U452" s="29">
        <v>0</v>
      </c>
      <c r="V452" s="65">
        <v>214</v>
      </c>
    </row>
    <row r="453" spans="1:22">
      <c r="A453" s="27" t="s">
        <v>2</v>
      </c>
      <c r="B453" s="28">
        <v>110</v>
      </c>
      <c r="C453" s="28" t="s">
        <v>40</v>
      </c>
      <c r="D453" s="28" t="s">
        <v>7</v>
      </c>
      <c r="E453" s="28">
        <v>1428</v>
      </c>
      <c r="F453" s="28" t="s">
        <v>41</v>
      </c>
      <c r="G453" s="35">
        <v>4</v>
      </c>
      <c r="H453" s="36">
        <v>6</v>
      </c>
      <c r="I453" s="29">
        <v>0</v>
      </c>
      <c r="J453" s="29">
        <v>0</v>
      </c>
      <c r="K453" s="29">
        <v>0</v>
      </c>
      <c r="L453" s="29">
        <v>0</v>
      </c>
      <c r="M453" s="29">
        <v>1</v>
      </c>
      <c r="N453" s="29">
        <v>37</v>
      </c>
      <c r="O453" s="29">
        <v>48</v>
      </c>
      <c r="P453" s="29">
        <v>0</v>
      </c>
      <c r="Q453" s="29">
        <v>0</v>
      </c>
      <c r="R453" s="29">
        <v>0</v>
      </c>
      <c r="S453" s="29">
        <v>0</v>
      </c>
      <c r="T453" s="29">
        <v>0</v>
      </c>
      <c r="U453" s="29">
        <v>0</v>
      </c>
      <c r="V453" s="65">
        <v>86</v>
      </c>
    </row>
    <row r="454" spans="1:22">
      <c r="A454" s="27" t="s">
        <v>2</v>
      </c>
      <c r="B454" s="28">
        <v>110</v>
      </c>
      <c r="C454" s="28" t="s">
        <v>40</v>
      </c>
      <c r="D454" s="28" t="s">
        <v>7</v>
      </c>
      <c r="E454" s="28">
        <v>1430</v>
      </c>
      <c r="F454" s="28" t="s">
        <v>380</v>
      </c>
      <c r="G454" s="35">
        <v>9</v>
      </c>
      <c r="H454" s="36">
        <v>12</v>
      </c>
      <c r="I454" s="29">
        <v>0</v>
      </c>
      <c r="J454" s="29">
        <v>0</v>
      </c>
      <c r="K454" s="29">
        <v>0</v>
      </c>
      <c r="L454" s="29">
        <v>0</v>
      </c>
      <c r="M454" s="29">
        <v>0</v>
      </c>
      <c r="N454" s="29">
        <v>0</v>
      </c>
      <c r="O454" s="29">
        <v>0</v>
      </c>
      <c r="P454" s="29">
        <v>0</v>
      </c>
      <c r="Q454" s="29">
        <v>0</v>
      </c>
      <c r="R454" s="29">
        <v>125</v>
      </c>
      <c r="S454" s="29">
        <v>26</v>
      </c>
      <c r="T454" s="29">
        <v>30</v>
      </c>
      <c r="U454" s="29">
        <v>25</v>
      </c>
      <c r="V454" s="65">
        <v>206</v>
      </c>
    </row>
    <row r="455" spans="1:22">
      <c r="A455" s="27" t="s">
        <v>2</v>
      </c>
      <c r="B455" s="28">
        <v>110</v>
      </c>
      <c r="C455" s="28" t="s">
        <v>40</v>
      </c>
      <c r="D455" s="28" t="s">
        <v>7</v>
      </c>
      <c r="E455" s="28">
        <v>1429</v>
      </c>
      <c r="F455" s="28" t="s">
        <v>379</v>
      </c>
      <c r="G455" s="35">
        <v>4</v>
      </c>
      <c r="H455" s="36">
        <v>9</v>
      </c>
      <c r="I455" s="29">
        <v>0</v>
      </c>
      <c r="J455" s="29">
        <v>0</v>
      </c>
      <c r="K455" s="29">
        <v>0</v>
      </c>
      <c r="L455" s="29">
        <v>0</v>
      </c>
      <c r="M455" s="29">
        <v>94</v>
      </c>
      <c r="N455" s="29">
        <v>89</v>
      </c>
      <c r="O455" s="29">
        <v>88</v>
      </c>
      <c r="P455" s="29">
        <v>73</v>
      </c>
      <c r="Q455" s="29">
        <v>19</v>
      </c>
      <c r="R455" s="29">
        <v>10</v>
      </c>
      <c r="S455" s="29">
        <v>0</v>
      </c>
      <c r="T455" s="29">
        <v>0</v>
      </c>
      <c r="U455" s="29">
        <v>0</v>
      </c>
      <c r="V455" s="65">
        <v>373</v>
      </c>
    </row>
    <row r="456" spans="1:22">
      <c r="A456" s="27" t="s">
        <v>2</v>
      </c>
      <c r="B456" s="28">
        <v>110</v>
      </c>
      <c r="C456" s="28" t="s">
        <v>40</v>
      </c>
      <c r="D456" s="28" t="s">
        <v>7</v>
      </c>
      <c r="E456" s="28">
        <v>8205</v>
      </c>
      <c r="F456" s="28" t="s">
        <v>418</v>
      </c>
      <c r="G456" s="35">
        <v>4</v>
      </c>
      <c r="H456" s="36">
        <v>6</v>
      </c>
      <c r="I456" s="29">
        <v>0</v>
      </c>
      <c r="J456" s="29">
        <v>0</v>
      </c>
      <c r="K456" s="29">
        <v>0</v>
      </c>
      <c r="L456" s="29">
        <v>0</v>
      </c>
      <c r="M456" s="29">
        <v>35</v>
      </c>
      <c r="N456" s="29">
        <v>44</v>
      </c>
      <c r="O456" s="29">
        <v>60</v>
      </c>
      <c r="P456" s="29">
        <v>0</v>
      </c>
      <c r="Q456" s="29">
        <v>0</v>
      </c>
      <c r="R456" s="29">
        <v>0</v>
      </c>
      <c r="S456" s="29">
        <v>0</v>
      </c>
      <c r="T456" s="29">
        <v>0</v>
      </c>
      <c r="U456" s="29">
        <v>0</v>
      </c>
      <c r="V456" s="65">
        <v>139</v>
      </c>
    </row>
    <row r="457" spans="1:22">
      <c r="A457" s="27" t="s">
        <v>2</v>
      </c>
      <c r="B457" s="28">
        <v>110</v>
      </c>
      <c r="C457" s="28" t="s">
        <v>40</v>
      </c>
      <c r="D457" s="28" t="s">
        <v>7</v>
      </c>
      <c r="E457" s="28">
        <v>8058</v>
      </c>
      <c r="F457" s="28" t="s">
        <v>47</v>
      </c>
      <c r="G457" s="35">
        <v>4</v>
      </c>
      <c r="H457" s="36">
        <v>6</v>
      </c>
      <c r="I457" s="29">
        <v>0</v>
      </c>
      <c r="J457" s="29">
        <v>0</v>
      </c>
      <c r="K457" s="29">
        <v>0</v>
      </c>
      <c r="L457" s="29">
        <v>0</v>
      </c>
      <c r="M457" s="29">
        <v>35</v>
      </c>
      <c r="N457" s="29">
        <v>38</v>
      </c>
      <c r="O457" s="29">
        <v>43</v>
      </c>
      <c r="P457" s="29">
        <v>0</v>
      </c>
      <c r="Q457" s="29">
        <v>0</v>
      </c>
      <c r="R457" s="29">
        <v>0</v>
      </c>
      <c r="S457" s="29">
        <v>0</v>
      </c>
      <c r="T457" s="29">
        <v>0</v>
      </c>
      <c r="U457" s="29">
        <v>0</v>
      </c>
      <c r="V457" s="65">
        <v>116</v>
      </c>
    </row>
    <row r="458" spans="1:22">
      <c r="A458" s="27" t="s">
        <v>2</v>
      </c>
      <c r="B458" s="28">
        <v>110</v>
      </c>
      <c r="C458" s="28" t="s">
        <v>40</v>
      </c>
      <c r="D458" s="28" t="s">
        <v>7</v>
      </c>
      <c r="E458" s="28">
        <v>8011</v>
      </c>
      <c r="F458" s="28" t="s">
        <v>388</v>
      </c>
      <c r="G458" s="35">
        <v>4</v>
      </c>
      <c r="H458" s="36">
        <v>6</v>
      </c>
      <c r="I458" s="29">
        <v>0</v>
      </c>
      <c r="J458" s="29">
        <v>0</v>
      </c>
      <c r="K458" s="29">
        <v>0</v>
      </c>
      <c r="L458" s="29">
        <v>0</v>
      </c>
      <c r="M458" s="29">
        <v>9</v>
      </c>
      <c r="N458" s="29">
        <v>19</v>
      </c>
      <c r="O458" s="29">
        <v>16</v>
      </c>
      <c r="P458" s="29">
        <v>0</v>
      </c>
      <c r="Q458" s="29">
        <v>0</v>
      </c>
      <c r="R458" s="29">
        <v>0</v>
      </c>
      <c r="S458" s="29">
        <v>0</v>
      </c>
      <c r="T458" s="29">
        <v>0</v>
      </c>
      <c r="U458" s="29">
        <v>0</v>
      </c>
      <c r="V458" s="65">
        <v>44</v>
      </c>
    </row>
    <row r="459" spans="1:22">
      <c r="A459" s="27" t="s">
        <v>2</v>
      </c>
      <c r="B459" s="28">
        <v>110</v>
      </c>
      <c r="C459" s="28" t="s">
        <v>40</v>
      </c>
      <c r="D459" s="28" t="s">
        <v>7</v>
      </c>
      <c r="E459" s="28">
        <v>8207</v>
      </c>
      <c r="F459" s="28" t="s">
        <v>419</v>
      </c>
      <c r="G459" s="35">
        <v>7</v>
      </c>
      <c r="H459" s="36">
        <v>9</v>
      </c>
      <c r="I459" s="29">
        <v>0</v>
      </c>
      <c r="J459" s="29">
        <v>0</v>
      </c>
      <c r="K459" s="29">
        <v>0</v>
      </c>
      <c r="L459" s="29">
        <v>0</v>
      </c>
      <c r="M459" s="29">
        <v>0</v>
      </c>
      <c r="N459" s="29">
        <v>0</v>
      </c>
      <c r="O459" s="29">
        <v>0</v>
      </c>
      <c r="P459" s="29">
        <v>119</v>
      </c>
      <c r="Q459" s="29">
        <v>49</v>
      </c>
      <c r="R459" s="29">
        <v>20</v>
      </c>
      <c r="S459" s="29">
        <v>0</v>
      </c>
      <c r="T459" s="29">
        <v>0</v>
      </c>
      <c r="U459" s="29">
        <v>0</v>
      </c>
      <c r="V459" s="65">
        <v>188</v>
      </c>
    </row>
    <row r="460" spans="1:22">
      <c r="A460" s="27" t="s">
        <v>2</v>
      </c>
      <c r="B460" s="28">
        <v>110</v>
      </c>
      <c r="C460" s="28" t="s">
        <v>40</v>
      </c>
      <c r="D460" s="28" t="s">
        <v>7</v>
      </c>
      <c r="E460" s="28">
        <v>1427</v>
      </c>
      <c r="F460" s="28" t="s">
        <v>378</v>
      </c>
      <c r="G460" s="35">
        <v>4</v>
      </c>
      <c r="H460" s="36">
        <v>9</v>
      </c>
      <c r="I460" s="29">
        <v>0</v>
      </c>
      <c r="J460" s="29">
        <v>0</v>
      </c>
      <c r="K460" s="29">
        <v>0</v>
      </c>
      <c r="L460" s="29">
        <v>0</v>
      </c>
      <c r="M460" s="29">
        <v>76</v>
      </c>
      <c r="N460" s="29">
        <v>79</v>
      </c>
      <c r="O460" s="29">
        <v>82</v>
      </c>
      <c r="P460" s="29">
        <v>25</v>
      </c>
      <c r="Q460" s="29">
        <v>11</v>
      </c>
      <c r="R460" s="29">
        <v>8</v>
      </c>
      <c r="S460" s="29">
        <v>0</v>
      </c>
      <c r="T460" s="29">
        <v>0</v>
      </c>
      <c r="U460" s="29">
        <v>0</v>
      </c>
      <c r="V460" s="65">
        <v>281</v>
      </c>
    </row>
    <row r="461" spans="1:22">
      <c r="A461" s="27" t="s">
        <v>2</v>
      </c>
      <c r="B461" s="28">
        <v>110</v>
      </c>
      <c r="C461" s="28" t="s">
        <v>40</v>
      </c>
      <c r="D461" s="28" t="s">
        <v>7</v>
      </c>
      <c r="E461" s="28">
        <v>8208</v>
      </c>
      <c r="F461" s="28" t="s">
        <v>420</v>
      </c>
      <c r="G461" s="35">
        <v>4</v>
      </c>
      <c r="H461" s="36">
        <v>9</v>
      </c>
      <c r="I461" s="29">
        <v>0</v>
      </c>
      <c r="J461" s="29">
        <v>0</v>
      </c>
      <c r="K461" s="29">
        <v>0</v>
      </c>
      <c r="L461" s="29">
        <v>0</v>
      </c>
      <c r="M461" s="29">
        <v>34</v>
      </c>
      <c r="N461" s="29">
        <v>31</v>
      </c>
      <c r="O461" s="29">
        <v>34</v>
      </c>
      <c r="P461" s="29">
        <v>64</v>
      </c>
      <c r="Q461" s="29">
        <v>5</v>
      </c>
      <c r="R461" s="29">
        <v>7</v>
      </c>
      <c r="S461" s="29">
        <v>0</v>
      </c>
      <c r="T461" s="29">
        <v>0</v>
      </c>
      <c r="U461" s="29">
        <v>0</v>
      </c>
      <c r="V461" s="65">
        <v>175</v>
      </c>
    </row>
    <row r="462" spans="1:22">
      <c r="A462" s="27" t="s">
        <v>2</v>
      </c>
      <c r="B462" s="28">
        <v>110</v>
      </c>
      <c r="C462" s="28" t="s">
        <v>40</v>
      </c>
      <c r="D462" s="28" t="s">
        <v>7</v>
      </c>
      <c r="E462" s="28">
        <v>8013</v>
      </c>
      <c r="F462" s="28" t="s">
        <v>44</v>
      </c>
      <c r="G462" s="35">
        <v>3</v>
      </c>
      <c r="H462" s="36">
        <v>6</v>
      </c>
      <c r="I462" s="29">
        <v>0</v>
      </c>
      <c r="J462" s="29">
        <v>0</v>
      </c>
      <c r="K462" s="29">
        <v>0</v>
      </c>
      <c r="L462" s="29">
        <v>1</v>
      </c>
      <c r="M462" s="29">
        <v>28</v>
      </c>
      <c r="N462" s="29">
        <v>41</v>
      </c>
      <c r="O462" s="29">
        <v>42</v>
      </c>
      <c r="P462" s="29">
        <v>0</v>
      </c>
      <c r="Q462" s="29">
        <v>0</v>
      </c>
      <c r="R462" s="29">
        <v>0</v>
      </c>
      <c r="S462" s="29">
        <v>0</v>
      </c>
      <c r="T462" s="29">
        <v>0</v>
      </c>
      <c r="U462" s="29">
        <v>0</v>
      </c>
      <c r="V462" s="65">
        <v>112</v>
      </c>
    </row>
    <row r="463" spans="1:22">
      <c r="A463" s="27" t="s">
        <v>2</v>
      </c>
      <c r="B463" s="28">
        <v>110</v>
      </c>
      <c r="C463" s="28" t="s">
        <v>40</v>
      </c>
      <c r="D463" s="28" t="s">
        <v>7</v>
      </c>
      <c r="E463" s="28">
        <v>8042</v>
      </c>
      <c r="F463" s="28" t="s">
        <v>401</v>
      </c>
      <c r="G463" s="35">
        <v>4</v>
      </c>
      <c r="H463" s="36">
        <v>6</v>
      </c>
      <c r="I463" s="29">
        <v>0</v>
      </c>
      <c r="J463" s="29">
        <v>0</v>
      </c>
      <c r="K463" s="29">
        <v>0</v>
      </c>
      <c r="L463" s="29">
        <v>0</v>
      </c>
      <c r="M463" s="29">
        <v>19</v>
      </c>
      <c r="N463" s="29">
        <v>16</v>
      </c>
      <c r="O463" s="29">
        <v>14</v>
      </c>
      <c r="P463" s="29">
        <v>0</v>
      </c>
      <c r="Q463" s="29">
        <v>0</v>
      </c>
      <c r="R463" s="29">
        <v>0</v>
      </c>
      <c r="S463" s="29">
        <v>0</v>
      </c>
      <c r="T463" s="29">
        <v>0</v>
      </c>
      <c r="U463" s="29">
        <v>0</v>
      </c>
      <c r="V463" s="65">
        <v>49</v>
      </c>
    </row>
    <row r="464" spans="1:22">
      <c r="A464" s="27" t="s">
        <v>2</v>
      </c>
      <c r="B464" s="28">
        <v>110</v>
      </c>
      <c r="C464" s="28" t="s">
        <v>40</v>
      </c>
      <c r="D464" s="28" t="s">
        <v>7</v>
      </c>
      <c r="E464" s="28">
        <v>8038</v>
      </c>
      <c r="F464" s="28" t="s">
        <v>398</v>
      </c>
      <c r="G464" s="35">
        <v>4</v>
      </c>
      <c r="H464" s="36">
        <v>6</v>
      </c>
      <c r="I464" s="29">
        <v>0</v>
      </c>
      <c r="J464" s="29">
        <v>0</v>
      </c>
      <c r="K464" s="29">
        <v>0</v>
      </c>
      <c r="L464" s="29">
        <v>0</v>
      </c>
      <c r="M464" s="29">
        <v>32</v>
      </c>
      <c r="N464" s="29">
        <v>31</v>
      </c>
      <c r="O464" s="29">
        <v>35</v>
      </c>
      <c r="P464" s="29">
        <v>0</v>
      </c>
      <c r="Q464" s="29">
        <v>0</v>
      </c>
      <c r="R464" s="29">
        <v>0</v>
      </c>
      <c r="S464" s="29">
        <v>0</v>
      </c>
      <c r="T464" s="29">
        <v>0</v>
      </c>
      <c r="U464" s="29">
        <v>0</v>
      </c>
      <c r="V464" s="65">
        <v>98</v>
      </c>
    </row>
    <row r="465" spans="1:22">
      <c r="A465" s="27" t="s">
        <v>2</v>
      </c>
      <c r="B465" s="28">
        <v>110</v>
      </c>
      <c r="C465" s="28" t="s">
        <v>40</v>
      </c>
      <c r="D465" s="28" t="s">
        <v>7</v>
      </c>
      <c r="E465" s="28">
        <v>8210</v>
      </c>
      <c r="F465" s="28" t="s">
        <v>421</v>
      </c>
      <c r="G465" s="35">
        <v>4</v>
      </c>
      <c r="H465" s="36">
        <v>9</v>
      </c>
      <c r="I465" s="29">
        <v>0</v>
      </c>
      <c r="J465" s="29">
        <v>0</v>
      </c>
      <c r="K465" s="29">
        <v>0</v>
      </c>
      <c r="L465" s="29">
        <v>0</v>
      </c>
      <c r="M465" s="29">
        <v>29</v>
      </c>
      <c r="N465" s="29">
        <v>23</v>
      </c>
      <c r="O465" s="29">
        <v>29</v>
      </c>
      <c r="P465" s="29">
        <v>66</v>
      </c>
      <c r="Q465" s="29">
        <v>9</v>
      </c>
      <c r="R465" s="29">
        <v>12</v>
      </c>
      <c r="S465" s="29">
        <v>0</v>
      </c>
      <c r="T465" s="29">
        <v>0</v>
      </c>
      <c r="U465" s="29">
        <v>0</v>
      </c>
      <c r="V465" s="65">
        <v>168</v>
      </c>
    </row>
    <row r="466" spans="1:22">
      <c r="A466" s="27" t="s">
        <v>2</v>
      </c>
      <c r="B466" s="28">
        <v>110</v>
      </c>
      <c r="C466" s="28" t="s">
        <v>40</v>
      </c>
      <c r="D466" s="28" t="s">
        <v>7</v>
      </c>
      <c r="E466" s="28">
        <v>8232</v>
      </c>
      <c r="F466" s="28" t="s">
        <v>434</v>
      </c>
      <c r="G466" s="35">
        <v>4</v>
      </c>
      <c r="H466" s="36">
        <v>6</v>
      </c>
      <c r="I466" s="29">
        <v>0</v>
      </c>
      <c r="J466" s="29">
        <v>0</v>
      </c>
      <c r="K466" s="29">
        <v>0</v>
      </c>
      <c r="L466" s="29">
        <v>0</v>
      </c>
      <c r="M466" s="29">
        <v>7</v>
      </c>
      <c r="N466" s="29">
        <v>54</v>
      </c>
      <c r="O466" s="29">
        <v>47</v>
      </c>
      <c r="P466" s="29">
        <v>0</v>
      </c>
      <c r="Q466" s="29">
        <v>0</v>
      </c>
      <c r="R466" s="29">
        <v>0</v>
      </c>
      <c r="S466" s="29">
        <v>0</v>
      </c>
      <c r="T466" s="29">
        <v>0</v>
      </c>
      <c r="U466" s="29">
        <v>0</v>
      </c>
      <c r="V466" s="65">
        <v>108</v>
      </c>
    </row>
    <row r="467" spans="1:22">
      <c r="A467" s="27" t="s">
        <v>2</v>
      </c>
      <c r="B467" s="28">
        <v>110</v>
      </c>
      <c r="C467" s="28" t="s">
        <v>40</v>
      </c>
      <c r="D467" s="28" t="s">
        <v>7</v>
      </c>
      <c r="E467" s="28">
        <v>8016</v>
      </c>
      <c r="F467" s="28" t="s">
        <v>389</v>
      </c>
      <c r="G467" s="35">
        <v>4</v>
      </c>
      <c r="H467" s="36">
        <v>6</v>
      </c>
      <c r="I467" s="29">
        <v>0</v>
      </c>
      <c r="J467" s="29">
        <v>0</v>
      </c>
      <c r="K467" s="29">
        <v>0</v>
      </c>
      <c r="L467" s="29">
        <v>0</v>
      </c>
      <c r="M467" s="29">
        <v>30</v>
      </c>
      <c r="N467" s="29">
        <v>37</v>
      </c>
      <c r="O467" s="29">
        <v>23</v>
      </c>
      <c r="P467" s="29">
        <v>0</v>
      </c>
      <c r="Q467" s="29">
        <v>0</v>
      </c>
      <c r="R467" s="29">
        <v>0</v>
      </c>
      <c r="S467" s="29">
        <v>0</v>
      </c>
      <c r="T467" s="29">
        <v>0</v>
      </c>
      <c r="U467" s="29">
        <v>0</v>
      </c>
      <c r="V467" s="65">
        <v>90</v>
      </c>
    </row>
    <row r="468" spans="1:22">
      <c r="A468" s="27" t="s">
        <v>2</v>
      </c>
      <c r="B468" s="28">
        <v>110</v>
      </c>
      <c r="C468" s="28" t="s">
        <v>40</v>
      </c>
      <c r="D468" s="28" t="s">
        <v>7</v>
      </c>
      <c r="E468" s="28">
        <v>8054</v>
      </c>
      <c r="F468" s="28" t="s">
        <v>410</v>
      </c>
      <c r="G468" s="35">
        <v>4</v>
      </c>
      <c r="H468" s="36">
        <v>6</v>
      </c>
      <c r="I468" s="29">
        <v>0</v>
      </c>
      <c r="J468" s="29">
        <v>0</v>
      </c>
      <c r="K468" s="29">
        <v>0</v>
      </c>
      <c r="L468" s="29">
        <v>0</v>
      </c>
      <c r="M468" s="29">
        <v>52</v>
      </c>
      <c r="N468" s="29">
        <v>41</v>
      </c>
      <c r="O468" s="29">
        <v>48</v>
      </c>
      <c r="P468" s="29">
        <v>0</v>
      </c>
      <c r="Q468" s="29">
        <v>0</v>
      </c>
      <c r="R468" s="29">
        <v>0</v>
      </c>
      <c r="S468" s="29">
        <v>0</v>
      </c>
      <c r="T468" s="29">
        <v>0</v>
      </c>
      <c r="U468" s="29">
        <v>0</v>
      </c>
      <c r="V468" s="65">
        <v>141</v>
      </c>
    </row>
    <row r="469" spans="1:22">
      <c r="A469" s="27" t="s">
        <v>2</v>
      </c>
      <c r="B469" s="28">
        <v>110</v>
      </c>
      <c r="C469" s="28" t="s">
        <v>40</v>
      </c>
      <c r="D469" s="28" t="s">
        <v>7</v>
      </c>
      <c r="E469" s="28">
        <v>8018</v>
      </c>
      <c r="F469" s="28" t="s">
        <v>390</v>
      </c>
      <c r="G469" s="35">
        <v>4</v>
      </c>
      <c r="H469" s="36">
        <v>6</v>
      </c>
      <c r="I469" s="29">
        <v>0</v>
      </c>
      <c r="J469" s="29">
        <v>0</v>
      </c>
      <c r="K469" s="29">
        <v>0</v>
      </c>
      <c r="L469" s="29">
        <v>0</v>
      </c>
      <c r="M469" s="29">
        <v>32</v>
      </c>
      <c r="N469" s="29">
        <v>43</v>
      </c>
      <c r="O469" s="29">
        <v>30</v>
      </c>
      <c r="P469" s="29">
        <v>0</v>
      </c>
      <c r="Q469" s="29">
        <v>0</v>
      </c>
      <c r="R469" s="29">
        <v>0</v>
      </c>
      <c r="S469" s="29">
        <v>0</v>
      </c>
      <c r="T469" s="29">
        <v>0</v>
      </c>
      <c r="U469" s="29">
        <v>0</v>
      </c>
      <c r="V469" s="65">
        <v>105</v>
      </c>
    </row>
    <row r="470" spans="1:22">
      <c r="A470" s="27" t="s">
        <v>2</v>
      </c>
      <c r="B470" s="28">
        <v>110</v>
      </c>
      <c r="C470" s="28" t="s">
        <v>40</v>
      </c>
      <c r="D470" s="28" t="s">
        <v>7</v>
      </c>
      <c r="E470" s="28">
        <v>1970</v>
      </c>
      <c r="F470" s="28" t="s">
        <v>383</v>
      </c>
      <c r="G470" s="35">
        <v>4</v>
      </c>
      <c r="H470" s="36">
        <v>9</v>
      </c>
      <c r="I470" s="29">
        <v>0</v>
      </c>
      <c r="J470" s="29">
        <v>0</v>
      </c>
      <c r="K470" s="29">
        <v>0</v>
      </c>
      <c r="L470" s="29">
        <v>0</v>
      </c>
      <c r="M470" s="29">
        <v>25</v>
      </c>
      <c r="N470" s="29">
        <v>25</v>
      </c>
      <c r="O470" s="29">
        <v>21</v>
      </c>
      <c r="P470" s="29">
        <v>51</v>
      </c>
      <c r="Q470" s="29">
        <v>64</v>
      </c>
      <c r="R470" s="29">
        <v>49</v>
      </c>
      <c r="S470" s="29">
        <v>0</v>
      </c>
      <c r="T470" s="29">
        <v>0</v>
      </c>
      <c r="U470" s="29">
        <v>0</v>
      </c>
      <c r="V470" s="65">
        <v>235</v>
      </c>
    </row>
    <row r="471" spans="1:22">
      <c r="A471" s="27" t="s">
        <v>2</v>
      </c>
      <c r="B471" s="28">
        <v>110</v>
      </c>
      <c r="C471" s="28" t="s">
        <v>40</v>
      </c>
      <c r="D471" s="28" t="s">
        <v>7</v>
      </c>
      <c r="E471" s="28">
        <v>8212</v>
      </c>
      <c r="F471" s="28" t="s">
        <v>422</v>
      </c>
      <c r="G471" s="35">
        <v>4</v>
      </c>
      <c r="H471" s="36">
        <v>4</v>
      </c>
      <c r="I471" s="29">
        <v>0</v>
      </c>
      <c r="J471" s="29">
        <v>0</v>
      </c>
      <c r="K471" s="29">
        <v>0</v>
      </c>
      <c r="L471" s="29">
        <v>0</v>
      </c>
      <c r="M471" s="29">
        <v>1</v>
      </c>
      <c r="N471" s="29">
        <v>0</v>
      </c>
      <c r="O471" s="29">
        <v>0</v>
      </c>
      <c r="P471" s="29">
        <v>0</v>
      </c>
      <c r="Q471" s="29">
        <v>0</v>
      </c>
      <c r="R471" s="29">
        <v>0</v>
      </c>
      <c r="S471" s="29">
        <v>0</v>
      </c>
      <c r="T471" s="29">
        <v>0</v>
      </c>
      <c r="U471" s="29">
        <v>0</v>
      </c>
      <c r="V471" s="65">
        <v>1</v>
      </c>
    </row>
    <row r="472" spans="1:22">
      <c r="A472" s="27" t="s">
        <v>2</v>
      </c>
      <c r="B472" s="28">
        <v>110</v>
      </c>
      <c r="C472" s="28" t="s">
        <v>40</v>
      </c>
      <c r="D472" s="28" t="s">
        <v>7</v>
      </c>
      <c r="E472" s="28">
        <v>8213</v>
      </c>
      <c r="F472" s="28" t="s">
        <v>50</v>
      </c>
      <c r="G472" s="35">
        <v>7</v>
      </c>
      <c r="H472" s="36">
        <v>9</v>
      </c>
      <c r="I472" s="29">
        <v>0</v>
      </c>
      <c r="J472" s="29">
        <v>0</v>
      </c>
      <c r="K472" s="29">
        <v>0</v>
      </c>
      <c r="L472" s="29">
        <v>0</v>
      </c>
      <c r="M472" s="29">
        <v>0</v>
      </c>
      <c r="N472" s="29">
        <v>0</v>
      </c>
      <c r="O472" s="29">
        <v>0</v>
      </c>
      <c r="P472" s="29">
        <v>29</v>
      </c>
      <c r="Q472" s="29">
        <v>13</v>
      </c>
      <c r="R472" s="29">
        <v>9</v>
      </c>
      <c r="S472" s="29">
        <v>0</v>
      </c>
      <c r="T472" s="29">
        <v>0</v>
      </c>
      <c r="U472" s="29">
        <v>0</v>
      </c>
      <c r="V472" s="65">
        <v>51</v>
      </c>
    </row>
    <row r="473" spans="1:22">
      <c r="A473" s="27" t="s">
        <v>2</v>
      </c>
      <c r="B473" s="28">
        <v>110</v>
      </c>
      <c r="C473" s="28" t="s">
        <v>40</v>
      </c>
      <c r="D473" s="28" t="s">
        <v>7</v>
      </c>
      <c r="E473" s="28">
        <v>8057</v>
      </c>
      <c r="F473" s="28" t="s">
        <v>413</v>
      </c>
      <c r="G473" s="35">
        <v>4</v>
      </c>
      <c r="H473" s="36">
        <v>6</v>
      </c>
      <c r="I473" s="29">
        <v>0</v>
      </c>
      <c r="J473" s="29">
        <v>0</v>
      </c>
      <c r="K473" s="29">
        <v>0</v>
      </c>
      <c r="L473" s="29">
        <v>0</v>
      </c>
      <c r="M473" s="29">
        <v>47</v>
      </c>
      <c r="N473" s="29">
        <v>50</v>
      </c>
      <c r="O473" s="29">
        <v>61</v>
      </c>
      <c r="P473" s="29">
        <v>0</v>
      </c>
      <c r="Q473" s="29">
        <v>0</v>
      </c>
      <c r="R473" s="29">
        <v>0</v>
      </c>
      <c r="S473" s="29">
        <v>0</v>
      </c>
      <c r="T473" s="29">
        <v>0</v>
      </c>
      <c r="U473" s="29">
        <v>0</v>
      </c>
      <c r="V473" s="65">
        <v>158</v>
      </c>
    </row>
    <row r="474" spans="1:22">
      <c r="A474" s="27" t="s">
        <v>2</v>
      </c>
      <c r="B474" s="28">
        <v>110</v>
      </c>
      <c r="C474" s="28" t="s">
        <v>40</v>
      </c>
      <c r="D474" s="28" t="s">
        <v>7</v>
      </c>
      <c r="E474" s="28">
        <v>8231</v>
      </c>
      <c r="F474" s="28" t="s">
        <v>433</v>
      </c>
      <c r="G474" s="35">
        <v>4</v>
      </c>
      <c r="H474" s="36">
        <v>9</v>
      </c>
      <c r="I474" s="29">
        <v>0</v>
      </c>
      <c r="J474" s="29">
        <v>0</v>
      </c>
      <c r="K474" s="29">
        <v>0</v>
      </c>
      <c r="L474" s="29">
        <v>0</v>
      </c>
      <c r="M474" s="29">
        <v>40</v>
      </c>
      <c r="N474" s="29">
        <v>32</v>
      </c>
      <c r="O474" s="29">
        <v>51</v>
      </c>
      <c r="P474" s="29">
        <v>54</v>
      </c>
      <c r="Q474" s="29">
        <v>54</v>
      </c>
      <c r="R474" s="29">
        <v>52</v>
      </c>
      <c r="S474" s="29">
        <v>0</v>
      </c>
      <c r="T474" s="29">
        <v>0</v>
      </c>
      <c r="U474" s="29">
        <v>0</v>
      </c>
      <c r="V474" s="65">
        <v>283</v>
      </c>
    </row>
    <row r="475" spans="1:22">
      <c r="A475" s="27" t="s">
        <v>2</v>
      </c>
      <c r="B475" s="28">
        <v>110</v>
      </c>
      <c r="C475" s="28" t="s">
        <v>40</v>
      </c>
      <c r="D475" s="28" t="s">
        <v>7</v>
      </c>
      <c r="E475" s="28">
        <v>8020</v>
      </c>
      <c r="F475" s="28" t="s">
        <v>391</v>
      </c>
      <c r="G475" s="35">
        <v>4</v>
      </c>
      <c r="H475" s="36">
        <v>6</v>
      </c>
      <c r="I475" s="29">
        <v>0</v>
      </c>
      <c r="J475" s="29">
        <v>0</v>
      </c>
      <c r="K475" s="29">
        <v>0</v>
      </c>
      <c r="L475" s="29">
        <v>0</v>
      </c>
      <c r="M475" s="29">
        <v>63</v>
      </c>
      <c r="N475" s="29">
        <v>64</v>
      </c>
      <c r="O475" s="29">
        <v>58</v>
      </c>
      <c r="P475" s="29">
        <v>0</v>
      </c>
      <c r="Q475" s="29">
        <v>0</v>
      </c>
      <c r="R475" s="29">
        <v>0</v>
      </c>
      <c r="S475" s="29">
        <v>0</v>
      </c>
      <c r="T475" s="29">
        <v>0</v>
      </c>
      <c r="U475" s="29">
        <v>0</v>
      </c>
      <c r="V475" s="65">
        <v>185</v>
      </c>
    </row>
    <row r="476" spans="1:22">
      <c r="A476" s="27" t="s">
        <v>2</v>
      </c>
      <c r="B476" s="28">
        <v>110</v>
      </c>
      <c r="C476" s="28" t="s">
        <v>40</v>
      </c>
      <c r="D476" s="28" t="s">
        <v>7</v>
      </c>
      <c r="E476" s="28">
        <v>8215</v>
      </c>
      <c r="F476" s="28" t="s">
        <v>423</v>
      </c>
      <c r="G476" s="35">
        <v>4</v>
      </c>
      <c r="H476" s="36">
        <v>9</v>
      </c>
      <c r="I476" s="29">
        <v>0</v>
      </c>
      <c r="J476" s="29">
        <v>0</v>
      </c>
      <c r="K476" s="29">
        <v>0</v>
      </c>
      <c r="L476" s="29">
        <v>0</v>
      </c>
      <c r="M476" s="29">
        <v>47</v>
      </c>
      <c r="N476" s="29">
        <v>54</v>
      </c>
      <c r="O476" s="29">
        <v>58</v>
      </c>
      <c r="P476" s="29">
        <v>132</v>
      </c>
      <c r="Q476" s="29">
        <v>105</v>
      </c>
      <c r="R476" s="29">
        <v>131</v>
      </c>
      <c r="S476" s="29">
        <v>0</v>
      </c>
      <c r="T476" s="29">
        <v>0</v>
      </c>
      <c r="U476" s="29">
        <v>0</v>
      </c>
      <c r="V476" s="65">
        <v>527</v>
      </c>
    </row>
    <row r="477" spans="1:22">
      <c r="A477" s="27" t="s">
        <v>2</v>
      </c>
      <c r="B477" s="28">
        <v>110</v>
      </c>
      <c r="C477" s="28" t="s">
        <v>40</v>
      </c>
      <c r="D477" s="28" t="s">
        <v>7</v>
      </c>
      <c r="E477" s="28">
        <v>8041</v>
      </c>
      <c r="F477" s="28" t="s">
        <v>400</v>
      </c>
      <c r="G477" s="35">
        <v>4</v>
      </c>
      <c r="H477" s="36">
        <v>6</v>
      </c>
      <c r="I477" s="29">
        <v>0</v>
      </c>
      <c r="J477" s="29">
        <v>0</v>
      </c>
      <c r="K477" s="29">
        <v>0</v>
      </c>
      <c r="L477" s="29">
        <v>0</v>
      </c>
      <c r="M477" s="29">
        <v>3</v>
      </c>
      <c r="N477" s="29">
        <v>47</v>
      </c>
      <c r="O477" s="29">
        <v>51</v>
      </c>
      <c r="P477" s="29">
        <v>0</v>
      </c>
      <c r="Q477" s="29">
        <v>0</v>
      </c>
      <c r="R477" s="29">
        <v>0</v>
      </c>
      <c r="S477" s="29">
        <v>0</v>
      </c>
      <c r="T477" s="29">
        <v>0</v>
      </c>
      <c r="U477" s="29">
        <v>0</v>
      </c>
      <c r="V477" s="65">
        <v>101</v>
      </c>
    </row>
    <row r="478" spans="1:22">
      <c r="A478" s="27" t="s">
        <v>2</v>
      </c>
      <c r="B478" s="28">
        <v>110</v>
      </c>
      <c r="C478" s="28" t="s">
        <v>40</v>
      </c>
      <c r="D478" s="28" t="s">
        <v>7</v>
      </c>
      <c r="E478" s="28">
        <v>8230</v>
      </c>
      <c r="F478" s="28" t="s">
        <v>432</v>
      </c>
      <c r="G478" s="35">
        <v>4</v>
      </c>
      <c r="H478" s="36">
        <v>9</v>
      </c>
      <c r="I478" s="29">
        <v>0</v>
      </c>
      <c r="J478" s="29">
        <v>0</v>
      </c>
      <c r="K478" s="29">
        <v>0</v>
      </c>
      <c r="L478" s="29">
        <v>0</v>
      </c>
      <c r="M478" s="29">
        <v>37</v>
      </c>
      <c r="N478" s="29">
        <v>43</v>
      </c>
      <c r="O478" s="29">
        <v>39</v>
      </c>
      <c r="P478" s="29">
        <v>69</v>
      </c>
      <c r="Q478" s="29">
        <v>30</v>
      </c>
      <c r="R478" s="29">
        <v>31</v>
      </c>
      <c r="S478" s="29">
        <v>0</v>
      </c>
      <c r="T478" s="29">
        <v>0</v>
      </c>
      <c r="U478" s="29">
        <v>0</v>
      </c>
      <c r="V478" s="65">
        <v>249</v>
      </c>
    </row>
    <row r="479" spans="1:22">
      <c r="A479" s="27" t="s">
        <v>2</v>
      </c>
      <c r="B479" s="28">
        <v>110</v>
      </c>
      <c r="C479" s="28" t="s">
        <v>40</v>
      </c>
      <c r="D479" s="28" t="s">
        <v>7</v>
      </c>
      <c r="E479" s="28">
        <v>8216</v>
      </c>
      <c r="F479" s="28" t="s">
        <v>323</v>
      </c>
      <c r="G479" s="35">
        <v>4</v>
      </c>
      <c r="H479" s="36">
        <v>6</v>
      </c>
      <c r="I479" s="29">
        <v>0</v>
      </c>
      <c r="J479" s="29">
        <v>0</v>
      </c>
      <c r="K479" s="29">
        <v>0</v>
      </c>
      <c r="L479" s="29">
        <v>0</v>
      </c>
      <c r="M479" s="29">
        <v>24</v>
      </c>
      <c r="N479" s="29">
        <v>14</v>
      </c>
      <c r="O479" s="29">
        <v>15</v>
      </c>
      <c r="P479" s="29">
        <v>0</v>
      </c>
      <c r="Q479" s="29">
        <v>0</v>
      </c>
      <c r="R479" s="29">
        <v>0</v>
      </c>
      <c r="S479" s="29">
        <v>0</v>
      </c>
      <c r="T479" s="29">
        <v>0</v>
      </c>
      <c r="U479" s="29">
        <v>0</v>
      </c>
      <c r="V479" s="65">
        <v>53</v>
      </c>
    </row>
    <row r="480" spans="1:22">
      <c r="A480" s="27" t="s">
        <v>2</v>
      </c>
      <c r="B480" s="28">
        <v>110</v>
      </c>
      <c r="C480" s="28" t="s">
        <v>40</v>
      </c>
      <c r="D480" s="28" t="s">
        <v>7</v>
      </c>
      <c r="E480" s="28">
        <v>8405</v>
      </c>
      <c r="F480" s="28" t="s">
        <v>441</v>
      </c>
      <c r="G480" s="35">
        <v>10</v>
      </c>
      <c r="H480" s="36">
        <v>12</v>
      </c>
      <c r="I480" s="29">
        <v>0</v>
      </c>
      <c r="J480" s="29">
        <v>0</v>
      </c>
      <c r="K480" s="29">
        <v>0</v>
      </c>
      <c r="L480" s="29">
        <v>0</v>
      </c>
      <c r="M480" s="29">
        <v>0</v>
      </c>
      <c r="N480" s="29">
        <v>0</v>
      </c>
      <c r="O480" s="29">
        <v>0</v>
      </c>
      <c r="P480" s="29">
        <v>0</v>
      </c>
      <c r="Q480" s="29">
        <v>0</v>
      </c>
      <c r="R480" s="29">
        <v>0</v>
      </c>
      <c r="S480" s="29">
        <v>3</v>
      </c>
      <c r="T480" s="29">
        <v>1</v>
      </c>
      <c r="U480" s="29">
        <v>16</v>
      </c>
      <c r="V480" s="65">
        <v>20</v>
      </c>
    </row>
    <row r="481" spans="1:22">
      <c r="A481" s="27" t="s">
        <v>2</v>
      </c>
      <c r="B481" s="28">
        <v>110</v>
      </c>
      <c r="C481" s="28" t="s">
        <v>40</v>
      </c>
      <c r="D481" s="28" t="s">
        <v>7</v>
      </c>
      <c r="E481" s="28">
        <v>8217</v>
      </c>
      <c r="F481" s="28" t="s">
        <v>424</v>
      </c>
      <c r="G481" s="35">
        <v>3</v>
      </c>
      <c r="H481" s="36">
        <v>6</v>
      </c>
      <c r="I481" s="29">
        <v>0</v>
      </c>
      <c r="J481" s="29">
        <v>0</v>
      </c>
      <c r="K481" s="29">
        <v>0</v>
      </c>
      <c r="L481" s="29">
        <v>1</v>
      </c>
      <c r="M481" s="29">
        <v>13</v>
      </c>
      <c r="N481" s="29">
        <v>7</v>
      </c>
      <c r="O481" s="29">
        <v>27</v>
      </c>
      <c r="P481" s="29">
        <v>0</v>
      </c>
      <c r="Q481" s="29">
        <v>0</v>
      </c>
      <c r="R481" s="29">
        <v>0</v>
      </c>
      <c r="S481" s="29">
        <v>0</v>
      </c>
      <c r="T481" s="29">
        <v>0</v>
      </c>
      <c r="U481" s="29">
        <v>0</v>
      </c>
      <c r="V481" s="65">
        <v>48</v>
      </c>
    </row>
    <row r="482" spans="1:22">
      <c r="A482" s="27" t="s">
        <v>2</v>
      </c>
      <c r="B482" s="28">
        <v>110</v>
      </c>
      <c r="C482" s="28" t="s">
        <v>40</v>
      </c>
      <c r="D482" s="28" t="s">
        <v>7</v>
      </c>
      <c r="E482" s="28">
        <v>8022</v>
      </c>
      <c r="F482" s="28" t="s">
        <v>392</v>
      </c>
      <c r="G482" s="35">
        <v>4</v>
      </c>
      <c r="H482" s="36">
        <v>6</v>
      </c>
      <c r="I482" s="29">
        <v>0</v>
      </c>
      <c r="J482" s="29">
        <v>0</v>
      </c>
      <c r="K482" s="29">
        <v>0</v>
      </c>
      <c r="L482" s="29">
        <v>0</v>
      </c>
      <c r="M482" s="29">
        <v>19</v>
      </c>
      <c r="N482" s="29">
        <v>20</v>
      </c>
      <c r="O482" s="29">
        <v>14</v>
      </c>
      <c r="P482" s="29">
        <v>0</v>
      </c>
      <c r="Q482" s="29">
        <v>0</v>
      </c>
      <c r="R482" s="29">
        <v>0</v>
      </c>
      <c r="S482" s="29">
        <v>0</v>
      </c>
      <c r="T482" s="29">
        <v>0</v>
      </c>
      <c r="U482" s="29">
        <v>0</v>
      </c>
      <c r="V482" s="65">
        <v>53</v>
      </c>
    </row>
    <row r="483" spans="1:22">
      <c r="A483" s="27" t="s">
        <v>2</v>
      </c>
      <c r="B483" s="28">
        <v>110</v>
      </c>
      <c r="C483" s="28" t="s">
        <v>40</v>
      </c>
      <c r="D483" s="28" t="s">
        <v>7</v>
      </c>
      <c r="E483" s="28">
        <v>8044</v>
      </c>
      <c r="F483" s="28" t="s">
        <v>403</v>
      </c>
      <c r="G483" s="35">
        <v>7</v>
      </c>
      <c r="H483" s="36">
        <v>9</v>
      </c>
      <c r="I483" s="29">
        <v>0</v>
      </c>
      <c r="J483" s="29">
        <v>0</v>
      </c>
      <c r="K483" s="29">
        <v>0</v>
      </c>
      <c r="L483" s="29">
        <v>0</v>
      </c>
      <c r="M483" s="29">
        <v>0</v>
      </c>
      <c r="N483" s="29">
        <v>0</v>
      </c>
      <c r="O483" s="29">
        <v>0</v>
      </c>
      <c r="P483" s="29">
        <v>56</v>
      </c>
      <c r="Q483" s="29">
        <v>63</v>
      </c>
      <c r="R483" s="29">
        <v>80</v>
      </c>
      <c r="S483" s="29">
        <v>0</v>
      </c>
      <c r="T483" s="29">
        <v>0</v>
      </c>
      <c r="U483" s="29">
        <v>0</v>
      </c>
      <c r="V483" s="65">
        <v>199</v>
      </c>
    </row>
    <row r="484" spans="1:22">
      <c r="A484" s="27" t="s">
        <v>2</v>
      </c>
      <c r="B484" s="28">
        <v>110</v>
      </c>
      <c r="C484" s="28" t="s">
        <v>40</v>
      </c>
      <c r="D484" s="28" t="s">
        <v>7</v>
      </c>
      <c r="E484" s="28">
        <v>8036</v>
      </c>
      <c r="F484" s="28" t="s">
        <v>396</v>
      </c>
      <c r="G484" s="35">
        <v>4</v>
      </c>
      <c r="H484" s="36">
        <v>6</v>
      </c>
      <c r="I484" s="29">
        <v>0</v>
      </c>
      <c r="J484" s="29">
        <v>0</v>
      </c>
      <c r="K484" s="29">
        <v>0</v>
      </c>
      <c r="L484" s="29">
        <v>0</v>
      </c>
      <c r="M484" s="29">
        <v>18</v>
      </c>
      <c r="N484" s="29">
        <v>9</v>
      </c>
      <c r="O484" s="29">
        <v>20</v>
      </c>
      <c r="P484" s="29">
        <v>0</v>
      </c>
      <c r="Q484" s="29">
        <v>0</v>
      </c>
      <c r="R484" s="29">
        <v>0</v>
      </c>
      <c r="S484" s="29">
        <v>0</v>
      </c>
      <c r="T484" s="29">
        <v>0</v>
      </c>
      <c r="U484" s="29">
        <v>0</v>
      </c>
      <c r="V484" s="65">
        <v>47</v>
      </c>
    </row>
    <row r="485" spans="1:22">
      <c r="A485" s="27" t="s">
        <v>2</v>
      </c>
      <c r="B485" s="28">
        <v>110</v>
      </c>
      <c r="C485" s="28" t="s">
        <v>40</v>
      </c>
      <c r="D485" s="28" t="s">
        <v>7</v>
      </c>
      <c r="E485" s="28">
        <v>1024</v>
      </c>
      <c r="F485" s="28" t="s">
        <v>373</v>
      </c>
      <c r="G485" s="35">
        <v>4</v>
      </c>
      <c r="H485" s="36">
        <v>6</v>
      </c>
      <c r="I485" s="29">
        <v>0</v>
      </c>
      <c r="J485" s="29">
        <v>0</v>
      </c>
      <c r="K485" s="29">
        <v>0</v>
      </c>
      <c r="L485" s="29">
        <v>0</v>
      </c>
      <c r="M485" s="29">
        <v>70</v>
      </c>
      <c r="N485" s="29">
        <v>75</v>
      </c>
      <c r="O485" s="29">
        <v>51</v>
      </c>
      <c r="P485" s="29">
        <v>0</v>
      </c>
      <c r="Q485" s="29">
        <v>0</v>
      </c>
      <c r="R485" s="29">
        <v>0</v>
      </c>
      <c r="S485" s="29">
        <v>0</v>
      </c>
      <c r="T485" s="29">
        <v>0</v>
      </c>
      <c r="U485" s="29">
        <v>0</v>
      </c>
      <c r="V485" s="65">
        <v>196</v>
      </c>
    </row>
    <row r="486" spans="1:22">
      <c r="A486" s="27" t="s">
        <v>2</v>
      </c>
      <c r="B486" s="28">
        <v>110</v>
      </c>
      <c r="C486" s="28" t="s">
        <v>40</v>
      </c>
      <c r="D486" s="28" t="s">
        <v>7</v>
      </c>
      <c r="E486" s="28">
        <v>1969</v>
      </c>
      <c r="F486" s="28" t="s">
        <v>42</v>
      </c>
      <c r="G486" s="35">
        <v>4</v>
      </c>
      <c r="H486" s="36">
        <v>7</v>
      </c>
      <c r="I486" s="29">
        <v>0</v>
      </c>
      <c r="J486" s="29">
        <v>0</v>
      </c>
      <c r="K486" s="29">
        <v>0</v>
      </c>
      <c r="L486" s="29">
        <v>0</v>
      </c>
      <c r="M486" s="29">
        <v>58</v>
      </c>
      <c r="N486" s="29">
        <v>34</v>
      </c>
      <c r="O486" s="29">
        <v>46</v>
      </c>
      <c r="P486" s="29">
        <v>39</v>
      </c>
      <c r="Q486" s="29">
        <v>0</v>
      </c>
      <c r="R486" s="29">
        <v>0</v>
      </c>
      <c r="S486" s="29">
        <v>0</v>
      </c>
      <c r="T486" s="29">
        <v>0</v>
      </c>
      <c r="U486" s="29">
        <v>0</v>
      </c>
      <c r="V486" s="65">
        <v>177</v>
      </c>
    </row>
    <row r="487" spans="1:22">
      <c r="A487" s="27" t="s">
        <v>2</v>
      </c>
      <c r="B487" s="28">
        <v>110</v>
      </c>
      <c r="C487" s="28" t="s">
        <v>40</v>
      </c>
      <c r="D487" s="28" t="s">
        <v>7</v>
      </c>
      <c r="E487" s="28">
        <v>8040</v>
      </c>
      <c r="F487" s="28" t="s">
        <v>399</v>
      </c>
      <c r="G487" s="35">
        <v>4</v>
      </c>
      <c r="H487" s="36">
        <v>6</v>
      </c>
      <c r="I487" s="29">
        <v>0</v>
      </c>
      <c r="J487" s="29">
        <v>0</v>
      </c>
      <c r="K487" s="29">
        <v>0</v>
      </c>
      <c r="L487" s="29">
        <v>0</v>
      </c>
      <c r="M487" s="29">
        <v>27</v>
      </c>
      <c r="N487" s="29">
        <v>26</v>
      </c>
      <c r="O487" s="29">
        <v>24</v>
      </c>
      <c r="P487" s="29">
        <v>0</v>
      </c>
      <c r="Q487" s="29">
        <v>0</v>
      </c>
      <c r="R487" s="29">
        <v>0</v>
      </c>
      <c r="S487" s="29">
        <v>0</v>
      </c>
      <c r="T487" s="29">
        <v>0</v>
      </c>
      <c r="U487" s="29">
        <v>0</v>
      </c>
      <c r="V487" s="65">
        <v>77</v>
      </c>
    </row>
    <row r="488" spans="1:22">
      <c r="A488" s="27" t="s">
        <v>2</v>
      </c>
      <c r="B488" s="28">
        <v>110</v>
      </c>
      <c r="C488" s="28" t="s">
        <v>40</v>
      </c>
      <c r="D488" s="28" t="s">
        <v>7</v>
      </c>
      <c r="E488" s="28">
        <v>8238</v>
      </c>
      <c r="F488" s="28" t="s">
        <v>437</v>
      </c>
      <c r="G488" s="35">
        <v>4</v>
      </c>
      <c r="H488" s="36">
        <v>6</v>
      </c>
      <c r="I488" s="29">
        <v>0</v>
      </c>
      <c r="J488" s="29">
        <v>0</v>
      </c>
      <c r="K488" s="29">
        <v>0</v>
      </c>
      <c r="L488" s="29">
        <v>0</v>
      </c>
      <c r="M488" s="29">
        <v>68</v>
      </c>
      <c r="N488" s="29">
        <v>53</v>
      </c>
      <c r="O488" s="29">
        <v>52</v>
      </c>
      <c r="P488" s="29">
        <v>0</v>
      </c>
      <c r="Q488" s="29">
        <v>0</v>
      </c>
      <c r="R488" s="29">
        <v>0</v>
      </c>
      <c r="S488" s="29">
        <v>0</v>
      </c>
      <c r="T488" s="29">
        <v>0</v>
      </c>
      <c r="U488" s="29">
        <v>0</v>
      </c>
      <c r="V488" s="65">
        <v>173</v>
      </c>
    </row>
    <row r="489" spans="1:22">
      <c r="A489" s="27" t="s">
        <v>2</v>
      </c>
      <c r="B489" s="28">
        <v>110</v>
      </c>
      <c r="C489" s="28" t="s">
        <v>40</v>
      </c>
      <c r="D489" s="28" t="s">
        <v>7</v>
      </c>
      <c r="E489" s="28">
        <v>8220</v>
      </c>
      <c r="F489" s="28" t="s">
        <v>425</v>
      </c>
      <c r="G489" s="35">
        <v>4</v>
      </c>
      <c r="H489" s="36">
        <v>6</v>
      </c>
      <c r="I489" s="29">
        <v>0</v>
      </c>
      <c r="J489" s="29">
        <v>0</v>
      </c>
      <c r="K489" s="29">
        <v>0</v>
      </c>
      <c r="L489" s="29">
        <v>0</v>
      </c>
      <c r="M489" s="29">
        <v>16</v>
      </c>
      <c r="N489" s="29">
        <v>13</v>
      </c>
      <c r="O489" s="29">
        <v>29</v>
      </c>
      <c r="P489" s="29">
        <v>0</v>
      </c>
      <c r="Q489" s="29">
        <v>0</v>
      </c>
      <c r="R489" s="29">
        <v>0</v>
      </c>
      <c r="S489" s="29">
        <v>0</v>
      </c>
      <c r="T489" s="29">
        <v>0</v>
      </c>
      <c r="U489" s="29">
        <v>0</v>
      </c>
      <c r="V489" s="65">
        <v>58</v>
      </c>
    </row>
    <row r="490" spans="1:22">
      <c r="A490" s="27" t="s">
        <v>2</v>
      </c>
      <c r="B490" s="28">
        <v>110</v>
      </c>
      <c r="C490" s="28" t="s">
        <v>40</v>
      </c>
      <c r="D490" s="28" t="s">
        <v>7</v>
      </c>
      <c r="E490" s="28">
        <v>8055</v>
      </c>
      <c r="F490" s="28" t="s">
        <v>411</v>
      </c>
      <c r="G490" s="35">
        <v>5</v>
      </c>
      <c r="H490" s="36">
        <v>6</v>
      </c>
      <c r="I490" s="29">
        <v>0</v>
      </c>
      <c r="J490" s="29">
        <v>0</v>
      </c>
      <c r="K490" s="29">
        <v>0</v>
      </c>
      <c r="L490" s="29">
        <v>0</v>
      </c>
      <c r="M490" s="29">
        <v>0</v>
      </c>
      <c r="N490" s="29">
        <v>42</v>
      </c>
      <c r="O490" s="29">
        <v>35</v>
      </c>
      <c r="P490" s="29">
        <v>0</v>
      </c>
      <c r="Q490" s="29">
        <v>0</v>
      </c>
      <c r="R490" s="29">
        <v>0</v>
      </c>
      <c r="S490" s="29">
        <v>0</v>
      </c>
      <c r="T490" s="29">
        <v>0</v>
      </c>
      <c r="U490" s="29">
        <v>0</v>
      </c>
      <c r="V490" s="65">
        <v>77</v>
      </c>
    </row>
    <row r="491" spans="1:22" ht="12" thickBot="1">
      <c r="A491" s="27" t="s">
        <v>2</v>
      </c>
      <c r="B491" s="28">
        <v>110</v>
      </c>
      <c r="C491" s="28" t="s">
        <v>40</v>
      </c>
      <c r="D491" s="28" t="s">
        <v>7</v>
      </c>
      <c r="E491" s="28">
        <v>8047</v>
      </c>
      <c r="F491" s="28" t="s">
        <v>405</v>
      </c>
      <c r="G491" s="35">
        <v>4</v>
      </c>
      <c r="H491" s="36">
        <v>6</v>
      </c>
      <c r="I491" s="29">
        <v>0</v>
      </c>
      <c r="J491" s="29">
        <v>0</v>
      </c>
      <c r="K491" s="29">
        <v>0</v>
      </c>
      <c r="L491" s="29">
        <v>0</v>
      </c>
      <c r="M491" s="29">
        <v>59</v>
      </c>
      <c r="N491" s="29">
        <v>37</v>
      </c>
      <c r="O491" s="29">
        <v>27</v>
      </c>
      <c r="P491" s="29">
        <v>0</v>
      </c>
      <c r="Q491" s="29">
        <v>0</v>
      </c>
      <c r="R491" s="29">
        <v>0</v>
      </c>
      <c r="S491" s="29">
        <v>0</v>
      </c>
      <c r="T491" s="29">
        <v>0</v>
      </c>
      <c r="U491" s="29">
        <v>0</v>
      </c>
      <c r="V491" s="65">
        <v>123</v>
      </c>
    </row>
    <row r="492" spans="1:22" ht="12.75" thickTop="1" thickBot="1">
      <c r="A492" s="49" t="s">
        <v>3</v>
      </c>
      <c r="B492" s="50" t="s">
        <v>1218</v>
      </c>
      <c r="C492" s="51" t="s">
        <v>1219</v>
      </c>
      <c r="D492" s="51" t="s">
        <v>1220</v>
      </c>
      <c r="E492" s="50" t="s">
        <v>1221</v>
      </c>
      <c r="F492" s="52" t="s">
        <v>1222</v>
      </c>
      <c r="G492" s="53" t="s">
        <v>1223</v>
      </c>
      <c r="H492" s="53" t="s">
        <v>1224</v>
      </c>
      <c r="I492" s="54" t="s">
        <v>4</v>
      </c>
      <c r="J492" s="50" t="str">
        <f>TEXT(0,1)</f>
        <v>1</v>
      </c>
      <c r="K492" s="50" t="str">
        <f>TEXT(0,2)</f>
        <v>2</v>
      </c>
      <c r="L492" s="50" t="str">
        <f>TEXT(0,3)</f>
        <v>3</v>
      </c>
      <c r="M492" s="50" t="str">
        <f>TEXT(0,4)</f>
        <v>4</v>
      </c>
      <c r="N492" s="50" t="str">
        <f>TEXT(0,5)</f>
        <v>5</v>
      </c>
      <c r="O492" s="50" t="str">
        <f>TEXT(0,6)</f>
        <v>6</v>
      </c>
      <c r="P492" s="50" t="str">
        <f>TEXT(0,7)</f>
        <v>7</v>
      </c>
      <c r="Q492" s="50" t="str">
        <f>TEXT(0,8)</f>
        <v>8</v>
      </c>
      <c r="R492" s="50" t="str">
        <f>TEXT(0,9)</f>
        <v>9</v>
      </c>
      <c r="S492" s="50" t="str">
        <f>TEXT(0,10)</f>
        <v>10</v>
      </c>
      <c r="T492" s="50" t="str">
        <f>TEXT(0,11)</f>
        <v>11</v>
      </c>
      <c r="U492" s="55" t="str">
        <f>TEXT(0,12)</f>
        <v>12</v>
      </c>
      <c r="V492" s="56" t="s">
        <v>5</v>
      </c>
    </row>
    <row r="493" spans="1:22" ht="12" thickTop="1">
      <c r="A493" s="27" t="s">
        <v>2</v>
      </c>
      <c r="B493" s="28">
        <v>110</v>
      </c>
      <c r="C493" s="28" t="s">
        <v>40</v>
      </c>
      <c r="D493" s="28" t="s">
        <v>7</v>
      </c>
      <c r="E493" s="28">
        <v>8221</v>
      </c>
      <c r="F493" s="28" t="s">
        <v>426</v>
      </c>
      <c r="G493" s="35">
        <v>7</v>
      </c>
      <c r="H493" s="36">
        <v>9</v>
      </c>
      <c r="I493" s="29">
        <v>0</v>
      </c>
      <c r="J493" s="29">
        <v>0</v>
      </c>
      <c r="K493" s="29">
        <v>0</v>
      </c>
      <c r="L493" s="29">
        <v>0</v>
      </c>
      <c r="M493" s="29">
        <v>0</v>
      </c>
      <c r="N493" s="29">
        <v>0</v>
      </c>
      <c r="O493" s="29">
        <v>0</v>
      </c>
      <c r="P493" s="29">
        <v>41</v>
      </c>
      <c r="Q493" s="29">
        <v>9</v>
      </c>
      <c r="R493" s="29">
        <v>9</v>
      </c>
      <c r="S493" s="29">
        <v>0</v>
      </c>
      <c r="T493" s="29">
        <v>0</v>
      </c>
      <c r="U493" s="29">
        <v>0</v>
      </c>
      <c r="V493" s="65">
        <v>59</v>
      </c>
    </row>
    <row r="494" spans="1:22">
      <c r="A494" s="27" t="s">
        <v>2</v>
      </c>
      <c r="B494" s="28">
        <v>110</v>
      </c>
      <c r="C494" s="28" t="s">
        <v>40</v>
      </c>
      <c r="D494" s="28" t="s">
        <v>7</v>
      </c>
      <c r="E494" s="28">
        <v>8050</v>
      </c>
      <c r="F494" s="28" t="s">
        <v>407</v>
      </c>
      <c r="G494" s="35">
        <v>4</v>
      </c>
      <c r="H494" s="36">
        <v>6</v>
      </c>
      <c r="I494" s="29">
        <v>0</v>
      </c>
      <c r="J494" s="29">
        <v>0</v>
      </c>
      <c r="K494" s="29">
        <v>0</v>
      </c>
      <c r="L494" s="29">
        <v>0</v>
      </c>
      <c r="M494" s="29">
        <v>39</v>
      </c>
      <c r="N494" s="29">
        <v>29</v>
      </c>
      <c r="O494" s="29">
        <v>37</v>
      </c>
      <c r="P494" s="29">
        <v>0</v>
      </c>
      <c r="Q494" s="29">
        <v>0</v>
      </c>
      <c r="R494" s="29">
        <v>0</v>
      </c>
      <c r="S494" s="29">
        <v>0</v>
      </c>
      <c r="T494" s="29">
        <v>0</v>
      </c>
      <c r="U494" s="29">
        <v>0</v>
      </c>
      <c r="V494" s="65">
        <v>105</v>
      </c>
    </row>
    <row r="495" spans="1:22">
      <c r="A495" s="27" t="s">
        <v>2</v>
      </c>
      <c r="B495" s="28">
        <v>110</v>
      </c>
      <c r="C495" s="28" t="s">
        <v>40</v>
      </c>
      <c r="D495" s="28" t="s">
        <v>7</v>
      </c>
      <c r="E495" s="28">
        <v>8028</v>
      </c>
      <c r="F495" s="28" t="s">
        <v>393</v>
      </c>
      <c r="G495" s="35">
        <v>5</v>
      </c>
      <c r="H495" s="36">
        <v>6</v>
      </c>
      <c r="I495" s="29">
        <v>0</v>
      </c>
      <c r="J495" s="29">
        <v>0</v>
      </c>
      <c r="K495" s="29">
        <v>0</v>
      </c>
      <c r="L495" s="29">
        <v>0</v>
      </c>
      <c r="M495" s="29">
        <v>0</v>
      </c>
      <c r="N495" s="29">
        <v>46</v>
      </c>
      <c r="O495" s="29">
        <v>30</v>
      </c>
      <c r="P495" s="29">
        <v>0</v>
      </c>
      <c r="Q495" s="29">
        <v>0</v>
      </c>
      <c r="R495" s="29">
        <v>0</v>
      </c>
      <c r="S495" s="29">
        <v>0</v>
      </c>
      <c r="T495" s="29">
        <v>0</v>
      </c>
      <c r="U495" s="29">
        <v>0</v>
      </c>
      <c r="V495" s="65">
        <v>76</v>
      </c>
    </row>
    <row r="496" spans="1:22">
      <c r="A496" s="27" t="s">
        <v>2</v>
      </c>
      <c r="B496" s="28">
        <v>110</v>
      </c>
      <c r="C496" s="28" t="s">
        <v>40</v>
      </c>
      <c r="D496" s="28" t="s">
        <v>7</v>
      </c>
      <c r="E496" s="28">
        <v>8237</v>
      </c>
      <c r="F496" s="28" t="s">
        <v>436</v>
      </c>
      <c r="G496" s="35">
        <v>4</v>
      </c>
      <c r="H496" s="36">
        <v>6</v>
      </c>
      <c r="I496" s="29">
        <v>0</v>
      </c>
      <c r="J496" s="29">
        <v>0</v>
      </c>
      <c r="K496" s="29">
        <v>0</v>
      </c>
      <c r="L496" s="29">
        <v>0</v>
      </c>
      <c r="M496" s="29">
        <v>63</v>
      </c>
      <c r="N496" s="29">
        <v>57</v>
      </c>
      <c r="O496" s="29">
        <v>67</v>
      </c>
      <c r="P496" s="29">
        <v>0</v>
      </c>
      <c r="Q496" s="29">
        <v>0</v>
      </c>
      <c r="R496" s="29">
        <v>0</v>
      </c>
      <c r="S496" s="29">
        <v>0</v>
      </c>
      <c r="T496" s="29">
        <v>0</v>
      </c>
      <c r="U496" s="29">
        <v>0</v>
      </c>
      <c r="V496" s="65">
        <v>187</v>
      </c>
    </row>
    <row r="497" spans="1:22">
      <c r="A497" s="27" t="s">
        <v>2</v>
      </c>
      <c r="B497" s="28">
        <v>110</v>
      </c>
      <c r="C497" s="28" t="s">
        <v>40</v>
      </c>
      <c r="D497" s="28" t="s">
        <v>7</v>
      </c>
      <c r="E497" s="28">
        <v>8029</v>
      </c>
      <c r="F497" s="28" t="s">
        <v>394</v>
      </c>
      <c r="G497" s="35">
        <v>4</v>
      </c>
      <c r="H497" s="36">
        <v>6</v>
      </c>
      <c r="I497" s="29">
        <v>0</v>
      </c>
      <c r="J497" s="29">
        <v>0</v>
      </c>
      <c r="K497" s="29">
        <v>0</v>
      </c>
      <c r="L497" s="29">
        <v>0</v>
      </c>
      <c r="M497" s="29">
        <v>69</v>
      </c>
      <c r="N497" s="29">
        <v>54</v>
      </c>
      <c r="O497" s="29">
        <v>60</v>
      </c>
      <c r="P497" s="29">
        <v>0</v>
      </c>
      <c r="Q497" s="29">
        <v>0</v>
      </c>
      <c r="R497" s="29">
        <v>0</v>
      </c>
      <c r="S497" s="29">
        <v>0</v>
      </c>
      <c r="T497" s="29">
        <v>0</v>
      </c>
      <c r="U497" s="29">
        <v>0</v>
      </c>
      <c r="V497" s="65">
        <v>183</v>
      </c>
    </row>
    <row r="498" spans="1:22">
      <c r="A498" s="27" t="s">
        <v>2</v>
      </c>
      <c r="B498" s="28">
        <v>110</v>
      </c>
      <c r="C498" s="28" t="s">
        <v>40</v>
      </c>
      <c r="D498" s="28" t="s">
        <v>7</v>
      </c>
      <c r="E498" s="28">
        <v>8225</v>
      </c>
      <c r="F498" s="28" t="s">
        <v>427</v>
      </c>
      <c r="G498" s="35">
        <v>4</v>
      </c>
      <c r="H498" s="36">
        <v>6</v>
      </c>
      <c r="I498" s="29">
        <v>0</v>
      </c>
      <c r="J498" s="29">
        <v>0</v>
      </c>
      <c r="K498" s="29">
        <v>0</v>
      </c>
      <c r="L498" s="29">
        <v>0</v>
      </c>
      <c r="M498" s="29">
        <v>14</v>
      </c>
      <c r="N498" s="29">
        <v>27</v>
      </c>
      <c r="O498" s="29">
        <v>17</v>
      </c>
      <c r="P498" s="29">
        <v>0</v>
      </c>
      <c r="Q498" s="29">
        <v>0</v>
      </c>
      <c r="R498" s="29">
        <v>0</v>
      </c>
      <c r="S498" s="29">
        <v>0</v>
      </c>
      <c r="T498" s="29">
        <v>0</v>
      </c>
      <c r="U498" s="29">
        <v>0</v>
      </c>
      <c r="V498" s="65">
        <v>58</v>
      </c>
    </row>
    <row r="499" spans="1:22">
      <c r="A499" s="27" t="s">
        <v>2</v>
      </c>
      <c r="B499" s="28">
        <v>110</v>
      </c>
      <c r="C499" s="28" t="s">
        <v>40</v>
      </c>
      <c r="D499" s="28" t="s">
        <v>7</v>
      </c>
      <c r="E499" s="28">
        <v>8037</v>
      </c>
      <c r="F499" s="28" t="s">
        <v>397</v>
      </c>
      <c r="G499" s="35">
        <v>4</v>
      </c>
      <c r="H499" s="36">
        <v>6</v>
      </c>
      <c r="I499" s="29">
        <v>0</v>
      </c>
      <c r="J499" s="29">
        <v>0</v>
      </c>
      <c r="K499" s="29">
        <v>0</v>
      </c>
      <c r="L499" s="29">
        <v>0</v>
      </c>
      <c r="M499" s="29">
        <v>24</v>
      </c>
      <c r="N499" s="29">
        <v>30</v>
      </c>
      <c r="O499" s="29">
        <v>31</v>
      </c>
      <c r="P499" s="29">
        <v>0</v>
      </c>
      <c r="Q499" s="29">
        <v>0</v>
      </c>
      <c r="R499" s="29">
        <v>0</v>
      </c>
      <c r="S499" s="29">
        <v>0</v>
      </c>
      <c r="T499" s="29">
        <v>0</v>
      </c>
      <c r="U499" s="29">
        <v>0</v>
      </c>
      <c r="V499" s="65">
        <v>85</v>
      </c>
    </row>
    <row r="500" spans="1:22">
      <c r="A500" s="27" t="s">
        <v>2</v>
      </c>
      <c r="B500" s="28">
        <v>110</v>
      </c>
      <c r="C500" s="28" t="s">
        <v>40</v>
      </c>
      <c r="D500" s="28" t="s">
        <v>7</v>
      </c>
      <c r="E500" s="28">
        <v>8226</v>
      </c>
      <c r="F500" s="28" t="s">
        <v>428</v>
      </c>
      <c r="G500" s="35">
        <v>4</v>
      </c>
      <c r="H500" s="36">
        <v>6</v>
      </c>
      <c r="I500" s="29">
        <v>0</v>
      </c>
      <c r="J500" s="29">
        <v>0</v>
      </c>
      <c r="K500" s="29">
        <v>0</v>
      </c>
      <c r="L500" s="29">
        <v>0</v>
      </c>
      <c r="M500" s="29">
        <v>51</v>
      </c>
      <c r="N500" s="29">
        <v>45</v>
      </c>
      <c r="O500" s="29">
        <v>42</v>
      </c>
      <c r="P500" s="29">
        <v>0</v>
      </c>
      <c r="Q500" s="29">
        <v>0</v>
      </c>
      <c r="R500" s="29">
        <v>0</v>
      </c>
      <c r="S500" s="29">
        <v>0</v>
      </c>
      <c r="T500" s="29">
        <v>0</v>
      </c>
      <c r="U500" s="29">
        <v>0</v>
      </c>
      <c r="V500" s="65">
        <v>138</v>
      </c>
    </row>
    <row r="501" spans="1:22">
      <c r="A501" s="27" t="s">
        <v>2</v>
      </c>
      <c r="B501" s="28">
        <v>110</v>
      </c>
      <c r="C501" s="28" t="s">
        <v>40</v>
      </c>
      <c r="D501" s="28" t="s">
        <v>7</v>
      </c>
      <c r="E501" s="28">
        <v>8056</v>
      </c>
      <c r="F501" s="28" t="s">
        <v>412</v>
      </c>
      <c r="G501" s="35">
        <v>2</v>
      </c>
      <c r="H501" s="36">
        <v>6</v>
      </c>
      <c r="I501" s="29">
        <v>0</v>
      </c>
      <c r="J501" s="29">
        <v>0</v>
      </c>
      <c r="K501" s="29">
        <v>1</v>
      </c>
      <c r="L501" s="29">
        <v>0</v>
      </c>
      <c r="M501" s="29">
        <v>12</v>
      </c>
      <c r="N501" s="29">
        <v>21</v>
      </c>
      <c r="O501" s="29">
        <v>11</v>
      </c>
      <c r="P501" s="29">
        <v>0</v>
      </c>
      <c r="Q501" s="29">
        <v>0</v>
      </c>
      <c r="R501" s="29">
        <v>0</v>
      </c>
      <c r="S501" s="29">
        <v>0</v>
      </c>
      <c r="T501" s="29">
        <v>0</v>
      </c>
      <c r="U501" s="29">
        <v>0</v>
      </c>
      <c r="V501" s="65">
        <v>45</v>
      </c>
    </row>
    <row r="502" spans="1:22">
      <c r="A502" s="27" t="s">
        <v>2</v>
      </c>
      <c r="B502" s="28">
        <v>110</v>
      </c>
      <c r="C502" s="28" t="s">
        <v>40</v>
      </c>
      <c r="D502" s="28" t="s">
        <v>7</v>
      </c>
      <c r="E502" s="28">
        <v>8227</v>
      </c>
      <c r="F502" s="28" t="s">
        <v>429</v>
      </c>
      <c r="G502" s="35">
        <v>7</v>
      </c>
      <c r="H502" s="36">
        <v>9</v>
      </c>
      <c r="I502" s="29">
        <v>0</v>
      </c>
      <c r="J502" s="29">
        <v>0</v>
      </c>
      <c r="K502" s="29">
        <v>0</v>
      </c>
      <c r="L502" s="29">
        <v>0</v>
      </c>
      <c r="M502" s="29">
        <v>0</v>
      </c>
      <c r="N502" s="29">
        <v>0</v>
      </c>
      <c r="O502" s="29">
        <v>0</v>
      </c>
      <c r="P502" s="29">
        <v>77</v>
      </c>
      <c r="Q502" s="29">
        <v>34</v>
      </c>
      <c r="R502" s="29">
        <v>37</v>
      </c>
      <c r="S502" s="29">
        <v>0</v>
      </c>
      <c r="T502" s="29">
        <v>0</v>
      </c>
      <c r="U502" s="29">
        <v>0</v>
      </c>
      <c r="V502" s="65">
        <v>148</v>
      </c>
    </row>
    <row r="503" spans="1:22">
      <c r="A503" s="27" t="s">
        <v>2</v>
      </c>
      <c r="B503" s="28">
        <v>110</v>
      </c>
      <c r="C503" s="28" t="s">
        <v>40</v>
      </c>
      <c r="D503" s="28" t="s">
        <v>7</v>
      </c>
      <c r="E503" s="28">
        <v>8051</v>
      </c>
      <c r="F503" s="28" t="s">
        <v>408</v>
      </c>
      <c r="G503" s="35">
        <v>4</v>
      </c>
      <c r="H503" s="36">
        <v>6</v>
      </c>
      <c r="I503" s="29">
        <v>0</v>
      </c>
      <c r="J503" s="29">
        <v>0</v>
      </c>
      <c r="K503" s="29">
        <v>0</v>
      </c>
      <c r="L503" s="29">
        <v>0</v>
      </c>
      <c r="M503" s="29">
        <v>56</v>
      </c>
      <c r="N503" s="29">
        <v>54</v>
      </c>
      <c r="O503" s="29">
        <v>52</v>
      </c>
      <c r="P503" s="29">
        <v>0</v>
      </c>
      <c r="Q503" s="29">
        <v>0</v>
      </c>
      <c r="R503" s="29">
        <v>0</v>
      </c>
      <c r="S503" s="29">
        <v>0</v>
      </c>
      <c r="T503" s="29">
        <v>0</v>
      </c>
      <c r="U503" s="29">
        <v>0</v>
      </c>
      <c r="V503" s="65">
        <v>162</v>
      </c>
    </row>
    <row r="504" spans="1:22">
      <c r="A504" s="27" t="s">
        <v>2</v>
      </c>
      <c r="B504" s="28">
        <v>110</v>
      </c>
      <c r="C504" s="28" t="s">
        <v>40</v>
      </c>
      <c r="D504" s="28" t="s">
        <v>7</v>
      </c>
      <c r="E504" s="28">
        <v>1027</v>
      </c>
      <c r="F504" s="28" t="s">
        <v>376</v>
      </c>
      <c r="G504" s="35">
        <v>4</v>
      </c>
      <c r="H504" s="36">
        <v>6</v>
      </c>
      <c r="I504" s="29">
        <v>0</v>
      </c>
      <c r="J504" s="29">
        <v>0</v>
      </c>
      <c r="K504" s="29">
        <v>0</v>
      </c>
      <c r="L504" s="29">
        <v>0</v>
      </c>
      <c r="M504" s="29">
        <v>42</v>
      </c>
      <c r="N504" s="29">
        <v>33</v>
      </c>
      <c r="O504" s="29">
        <v>30</v>
      </c>
      <c r="P504" s="29">
        <v>0</v>
      </c>
      <c r="Q504" s="29">
        <v>0</v>
      </c>
      <c r="R504" s="29">
        <v>0</v>
      </c>
      <c r="S504" s="29">
        <v>0</v>
      </c>
      <c r="T504" s="29">
        <v>0</v>
      </c>
      <c r="U504" s="29">
        <v>0</v>
      </c>
      <c r="V504" s="65">
        <v>105</v>
      </c>
    </row>
    <row r="505" spans="1:22">
      <c r="A505" s="27" t="s">
        <v>2</v>
      </c>
      <c r="B505" s="28">
        <v>110</v>
      </c>
      <c r="C505" s="28" t="s">
        <v>40</v>
      </c>
      <c r="D505" s="28" t="s">
        <v>7</v>
      </c>
      <c r="E505" s="28">
        <v>1971</v>
      </c>
      <c r="F505" s="28" t="s">
        <v>258</v>
      </c>
      <c r="G505" s="35">
        <v>4</v>
      </c>
      <c r="H505" s="36">
        <v>7</v>
      </c>
      <c r="I505" s="29">
        <v>0</v>
      </c>
      <c r="J505" s="29">
        <v>0</v>
      </c>
      <c r="K505" s="29">
        <v>0</v>
      </c>
      <c r="L505" s="29">
        <v>0</v>
      </c>
      <c r="M505" s="29">
        <v>34</v>
      </c>
      <c r="N505" s="29">
        <v>28</v>
      </c>
      <c r="O505" s="29">
        <v>24</v>
      </c>
      <c r="P505" s="29">
        <v>19</v>
      </c>
      <c r="Q505" s="29">
        <v>0</v>
      </c>
      <c r="R505" s="29">
        <v>0</v>
      </c>
      <c r="S505" s="29">
        <v>0</v>
      </c>
      <c r="T505" s="29">
        <v>0</v>
      </c>
      <c r="U505" s="29">
        <v>0</v>
      </c>
      <c r="V505" s="65">
        <v>105</v>
      </c>
    </row>
    <row r="506" spans="1:22">
      <c r="A506" s="27" t="s">
        <v>2</v>
      </c>
      <c r="B506" s="28">
        <v>110</v>
      </c>
      <c r="C506" s="28" t="s">
        <v>40</v>
      </c>
      <c r="D506" s="28" t="s">
        <v>7</v>
      </c>
      <c r="E506" s="28">
        <v>8228</v>
      </c>
      <c r="F506" s="28" t="s">
        <v>430</v>
      </c>
      <c r="G506" s="35">
        <v>7</v>
      </c>
      <c r="H506" s="36">
        <v>9</v>
      </c>
      <c r="I506" s="29">
        <v>0</v>
      </c>
      <c r="J506" s="29">
        <v>0</v>
      </c>
      <c r="K506" s="29">
        <v>0</v>
      </c>
      <c r="L506" s="29">
        <v>0</v>
      </c>
      <c r="M506" s="29">
        <v>0</v>
      </c>
      <c r="N506" s="29">
        <v>0</v>
      </c>
      <c r="O506" s="29">
        <v>0</v>
      </c>
      <c r="P506" s="29">
        <v>67</v>
      </c>
      <c r="Q506" s="29">
        <v>83</v>
      </c>
      <c r="R506" s="29">
        <v>75</v>
      </c>
      <c r="S506" s="29">
        <v>0</v>
      </c>
      <c r="T506" s="29">
        <v>0</v>
      </c>
      <c r="U506" s="29">
        <v>0</v>
      </c>
      <c r="V506" s="65">
        <v>225</v>
      </c>
    </row>
    <row r="507" spans="1:22">
      <c r="A507" s="27" t="s">
        <v>2</v>
      </c>
      <c r="B507" s="28">
        <v>110</v>
      </c>
      <c r="C507" s="28" t="s">
        <v>40</v>
      </c>
      <c r="D507" s="28" t="s">
        <v>7</v>
      </c>
      <c r="E507" s="28">
        <v>8045</v>
      </c>
      <c r="F507" s="28" t="s">
        <v>404</v>
      </c>
      <c r="G507" s="35">
        <v>4</v>
      </c>
      <c r="H507" s="36">
        <v>6</v>
      </c>
      <c r="I507" s="29">
        <v>0</v>
      </c>
      <c r="J507" s="29">
        <v>0</v>
      </c>
      <c r="K507" s="29">
        <v>0</v>
      </c>
      <c r="L507" s="29">
        <v>0</v>
      </c>
      <c r="M507" s="29">
        <v>32</v>
      </c>
      <c r="N507" s="29">
        <v>45</v>
      </c>
      <c r="O507" s="29">
        <v>34</v>
      </c>
      <c r="P507" s="29">
        <v>0</v>
      </c>
      <c r="Q507" s="29">
        <v>0</v>
      </c>
      <c r="R507" s="29">
        <v>0</v>
      </c>
      <c r="S507" s="29">
        <v>0</v>
      </c>
      <c r="T507" s="29">
        <v>0</v>
      </c>
      <c r="U507" s="29">
        <v>0</v>
      </c>
      <c r="V507" s="65">
        <v>111</v>
      </c>
    </row>
    <row r="508" spans="1:22">
      <c r="A508" s="27" t="s">
        <v>2</v>
      </c>
      <c r="B508" s="28">
        <v>110</v>
      </c>
      <c r="C508" s="28" t="s">
        <v>40</v>
      </c>
      <c r="D508" s="28" t="s">
        <v>7</v>
      </c>
      <c r="E508" s="28">
        <v>8229</v>
      </c>
      <c r="F508" s="28" t="s">
        <v>431</v>
      </c>
      <c r="G508" s="35">
        <v>4</v>
      </c>
      <c r="H508" s="36">
        <v>6</v>
      </c>
      <c r="I508" s="29">
        <v>0</v>
      </c>
      <c r="J508" s="29">
        <v>0</v>
      </c>
      <c r="K508" s="29">
        <v>0</v>
      </c>
      <c r="L508" s="29">
        <v>0</v>
      </c>
      <c r="M508" s="29">
        <v>26</v>
      </c>
      <c r="N508" s="29">
        <v>13</v>
      </c>
      <c r="O508" s="29">
        <v>21</v>
      </c>
      <c r="P508" s="29">
        <v>0</v>
      </c>
      <c r="Q508" s="29">
        <v>0</v>
      </c>
      <c r="R508" s="29">
        <v>0</v>
      </c>
      <c r="S508" s="29">
        <v>0</v>
      </c>
      <c r="T508" s="29">
        <v>0</v>
      </c>
      <c r="U508" s="29">
        <v>0</v>
      </c>
      <c r="V508" s="65">
        <v>60</v>
      </c>
    </row>
    <row r="509" spans="1:22" ht="12" thickBot="1">
      <c r="A509" s="39" t="s">
        <v>2</v>
      </c>
      <c r="B509" s="40">
        <v>110</v>
      </c>
      <c r="C509" s="40" t="s">
        <v>40</v>
      </c>
      <c r="D509" s="40" t="s">
        <v>7</v>
      </c>
      <c r="E509" s="40">
        <v>8034</v>
      </c>
      <c r="F509" s="40" t="s">
        <v>395</v>
      </c>
      <c r="G509" s="41">
        <v>4</v>
      </c>
      <c r="H509" s="42">
        <v>6</v>
      </c>
      <c r="I509" s="43">
        <v>0</v>
      </c>
      <c r="J509" s="43">
        <v>0</v>
      </c>
      <c r="K509" s="43">
        <v>0</v>
      </c>
      <c r="L509" s="43">
        <v>0</v>
      </c>
      <c r="M509" s="43">
        <v>22</v>
      </c>
      <c r="N509" s="43">
        <v>29</v>
      </c>
      <c r="O509" s="43">
        <v>26</v>
      </c>
      <c r="P509" s="43">
        <v>0</v>
      </c>
      <c r="Q509" s="43">
        <v>0</v>
      </c>
      <c r="R509" s="43">
        <v>0</v>
      </c>
      <c r="S509" s="43">
        <v>0</v>
      </c>
      <c r="T509" s="43">
        <v>0</v>
      </c>
      <c r="U509" s="43">
        <v>0</v>
      </c>
      <c r="V509" s="66">
        <v>77</v>
      </c>
    </row>
    <row r="510" spans="1:22" ht="12.75" thickTop="1" thickBot="1">
      <c r="A510" s="77"/>
      <c r="B510" s="58"/>
      <c r="C510" s="58"/>
      <c r="D510" s="58"/>
      <c r="E510" s="58"/>
      <c r="F510" s="61" t="s">
        <v>40</v>
      </c>
      <c r="G510" s="59"/>
      <c r="H510" s="62"/>
      <c r="I510" s="59">
        <f t="shared" ref="I510:V510" si="15">SUM(I427:I509)</f>
        <v>0</v>
      </c>
      <c r="J510" s="59">
        <f t="shared" si="15"/>
        <v>0</v>
      </c>
      <c r="K510" s="59">
        <f t="shared" si="15"/>
        <v>1</v>
      </c>
      <c r="L510" s="59">
        <f t="shared" si="15"/>
        <v>3</v>
      </c>
      <c r="M510" s="59">
        <f t="shared" si="15"/>
        <v>2250</v>
      </c>
      <c r="N510" s="59">
        <f t="shared" si="15"/>
        <v>2425</v>
      </c>
      <c r="O510" s="59">
        <f t="shared" si="15"/>
        <v>2479</v>
      </c>
      <c r="P510" s="59">
        <f t="shared" si="15"/>
        <v>1633</v>
      </c>
      <c r="Q510" s="59">
        <f t="shared" si="15"/>
        <v>1149</v>
      </c>
      <c r="R510" s="59">
        <f t="shared" si="15"/>
        <v>1067</v>
      </c>
      <c r="S510" s="59">
        <f t="shared" si="15"/>
        <v>276</v>
      </c>
      <c r="T510" s="59">
        <f t="shared" si="15"/>
        <v>260</v>
      </c>
      <c r="U510" s="59">
        <f t="shared" si="15"/>
        <v>193</v>
      </c>
      <c r="V510" s="60">
        <f t="shared" si="15"/>
        <v>11736</v>
      </c>
    </row>
    <row r="511" spans="1:22" ht="12.75" thickTop="1" thickBot="1">
      <c r="A511" s="351"/>
    </row>
    <row r="512" spans="1:22" ht="12" thickTop="1">
      <c r="A512" s="24" t="s">
        <v>2</v>
      </c>
      <c r="B512" s="25">
        <v>3020</v>
      </c>
      <c r="C512" s="25" t="s">
        <v>140</v>
      </c>
      <c r="D512" s="25" t="s">
        <v>7</v>
      </c>
      <c r="E512" s="25">
        <v>1458</v>
      </c>
      <c r="F512" s="25" t="s">
        <v>678</v>
      </c>
      <c r="G512" s="33">
        <v>4</v>
      </c>
      <c r="H512" s="34">
        <v>9</v>
      </c>
      <c r="I512" s="26">
        <v>0</v>
      </c>
      <c r="J512" s="26">
        <v>0</v>
      </c>
      <c r="K512" s="26">
        <v>0</v>
      </c>
      <c r="L512" s="26">
        <v>0</v>
      </c>
      <c r="M512" s="26">
        <v>118</v>
      </c>
      <c r="N512" s="26">
        <v>109</v>
      </c>
      <c r="O512" s="26">
        <v>93</v>
      </c>
      <c r="P512" s="26">
        <v>92</v>
      </c>
      <c r="Q512" s="26">
        <v>94</v>
      </c>
      <c r="R512" s="26">
        <v>96</v>
      </c>
      <c r="S512" s="26">
        <v>0</v>
      </c>
      <c r="T512" s="26">
        <v>0</v>
      </c>
      <c r="U512" s="26">
        <v>0</v>
      </c>
      <c r="V512" s="63">
        <v>602</v>
      </c>
    </row>
    <row r="513" spans="1:22">
      <c r="A513" s="27" t="s">
        <v>2</v>
      </c>
      <c r="B513" s="28">
        <v>3020</v>
      </c>
      <c r="C513" s="28" t="s">
        <v>140</v>
      </c>
      <c r="D513" s="28" t="s">
        <v>7</v>
      </c>
      <c r="E513" s="28">
        <v>7100</v>
      </c>
      <c r="F513" s="28" t="s">
        <v>708</v>
      </c>
      <c r="G513" s="35">
        <v>3</v>
      </c>
      <c r="H513" s="36">
        <v>6</v>
      </c>
      <c r="I513" s="29">
        <v>0</v>
      </c>
      <c r="J513" s="29">
        <v>0</v>
      </c>
      <c r="K513" s="29">
        <v>0</v>
      </c>
      <c r="L513" s="29">
        <v>1</v>
      </c>
      <c r="M513" s="29">
        <v>20</v>
      </c>
      <c r="N513" s="29">
        <v>23</v>
      </c>
      <c r="O513" s="29">
        <v>21</v>
      </c>
      <c r="P513" s="29">
        <v>0</v>
      </c>
      <c r="Q513" s="29">
        <v>0</v>
      </c>
      <c r="R513" s="29">
        <v>0</v>
      </c>
      <c r="S513" s="29">
        <v>0</v>
      </c>
      <c r="T513" s="29">
        <v>0</v>
      </c>
      <c r="U513" s="29">
        <v>0</v>
      </c>
      <c r="V513" s="65">
        <v>65</v>
      </c>
    </row>
    <row r="514" spans="1:22">
      <c r="A514" s="27" t="s">
        <v>2</v>
      </c>
      <c r="B514" s="28">
        <v>3020</v>
      </c>
      <c r="C514" s="28" t="s">
        <v>140</v>
      </c>
      <c r="D514" s="28" t="s">
        <v>7</v>
      </c>
      <c r="E514" s="28">
        <v>7192</v>
      </c>
      <c r="F514" s="28" t="s">
        <v>745</v>
      </c>
      <c r="G514" s="35">
        <v>4</v>
      </c>
      <c r="H514" s="36">
        <v>6</v>
      </c>
      <c r="I514" s="29">
        <v>0</v>
      </c>
      <c r="J514" s="29">
        <v>0</v>
      </c>
      <c r="K514" s="29">
        <v>0</v>
      </c>
      <c r="L514" s="29">
        <v>0</v>
      </c>
      <c r="M514" s="29">
        <v>30</v>
      </c>
      <c r="N514" s="29">
        <v>43</v>
      </c>
      <c r="O514" s="29">
        <v>36</v>
      </c>
      <c r="P514" s="29">
        <v>0</v>
      </c>
      <c r="Q514" s="29">
        <v>0</v>
      </c>
      <c r="R514" s="29">
        <v>0</v>
      </c>
      <c r="S514" s="29">
        <v>0</v>
      </c>
      <c r="T514" s="29">
        <v>0</v>
      </c>
      <c r="U514" s="29">
        <v>0</v>
      </c>
      <c r="V514" s="65">
        <v>109</v>
      </c>
    </row>
    <row r="515" spans="1:22">
      <c r="A515" s="27" t="s">
        <v>2</v>
      </c>
      <c r="B515" s="28">
        <v>3020</v>
      </c>
      <c r="C515" s="28" t="s">
        <v>140</v>
      </c>
      <c r="D515" s="28" t="s">
        <v>7</v>
      </c>
      <c r="E515" s="28">
        <v>7234</v>
      </c>
      <c r="F515" s="28" t="s">
        <v>768</v>
      </c>
      <c r="G515" s="35">
        <v>4</v>
      </c>
      <c r="H515" s="36">
        <v>6</v>
      </c>
      <c r="I515" s="29">
        <v>0</v>
      </c>
      <c r="J515" s="29">
        <v>0</v>
      </c>
      <c r="K515" s="29">
        <v>0</v>
      </c>
      <c r="L515" s="29">
        <v>0</v>
      </c>
      <c r="M515" s="29">
        <v>39</v>
      </c>
      <c r="N515" s="29">
        <v>47</v>
      </c>
      <c r="O515" s="29">
        <v>38</v>
      </c>
      <c r="P515" s="29">
        <v>0</v>
      </c>
      <c r="Q515" s="29">
        <v>0</v>
      </c>
      <c r="R515" s="29">
        <v>0</v>
      </c>
      <c r="S515" s="29">
        <v>0</v>
      </c>
      <c r="T515" s="29">
        <v>0</v>
      </c>
      <c r="U515" s="29">
        <v>0</v>
      </c>
      <c r="V515" s="65">
        <v>124</v>
      </c>
    </row>
    <row r="516" spans="1:22">
      <c r="A516" s="27" t="s">
        <v>2</v>
      </c>
      <c r="B516" s="28">
        <v>3020</v>
      </c>
      <c r="C516" s="28" t="s">
        <v>140</v>
      </c>
      <c r="D516" s="28" t="s">
        <v>7</v>
      </c>
      <c r="E516" s="28">
        <v>7500</v>
      </c>
      <c r="F516" s="28" t="s">
        <v>803</v>
      </c>
      <c r="G516" s="35">
        <v>7</v>
      </c>
      <c r="H516" s="36">
        <v>9</v>
      </c>
      <c r="I516" s="29">
        <v>0</v>
      </c>
      <c r="J516" s="29">
        <v>0</v>
      </c>
      <c r="K516" s="29">
        <v>0</v>
      </c>
      <c r="L516" s="29">
        <v>0</v>
      </c>
      <c r="M516" s="29">
        <v>0</v>
      </c>
      <c r="N516" s="29">
        <v>0</v>
      </c>
      <c r="O516" s="29">
        <v>0</v>
      </c>
      <c r="P516" s="29">
        <v>118</v>
      </c>
      <c r="Q516" s="29">
        <v>126</v>
      </c>
      <c r="R516" s="29">
        <v>110</v>
      </c>
      <c r="S516" s="29">
        <v>0</v>
      </c>
      <c r="T516" s="29">
        <v>0</v>
      </c>
      <c r="U516" s="29">
        <v>0</v>
      </c>
      <c r="V516" s="65">
        <v>354</v>
      </c>
    </row>
    <row r="517" spans="1:22">
      <c r="A517" s="27" t="s">
        <v>2</v>
      </c>
      <c r="B517" s="28">
        <v>3020</v>
      </c>
      <c r="C517" s="28" t="s">
        <v>140</v>
      </c>
      <c r="D517" s="28" t="s">
        <v>7</v>
      </c>
      <c r="E517" s="28">
        <v>349</v>
      </c>
      <c r="F517" s="28" t="s">
        <v>669</v>
      </c>
      <c r="G517" s="35">
        <v>4</v>
      </c>
      <c r="H517" s="36">
        <v>12</v>
      </c>
      <c r="I517" s="29">
        <v>0</v>
      </c>
      <c r="J517" s="29">
        <v>0</v>
      </c>
      <c r="K517" s="29">
        <v>0</v>
      </c>
      <c r="L517" s="29">
        <v>0</v>
      </c>
      <c r="M517" s="29">
        <v>9</v>
      </c>
      <c r="N517" s="29">
        <v>18</v>
      </c>
      <c r="O517" s="29">
        <v>14</v>
      </c>
      <c r="P517" s="29">
        <v>26</v>
      </c>
      <c r="Q517" s="29">
        <v>33</v>
      </c>
      <c r="R517" s="29">
        <v>61</v>
      </c>
      <c r="S517" s="29">
        <v>8</v>
      </c>
      <c r="T517" s="29">
        <v>9</v>
      </c>
      <c r="U517" s="29">
        <v>14</v>
      </c>
      <c r="V517" s="65">
        <v>192</v>
      </c>
    </row>
    <row r="518" spans="1:22">
      <c r="A518" s="27" t="s">
        <v>2</v>
      </c>
      <c r="B518" s="28">
        <v>3020</v>
      </c>
      <c r="C518" s="28" t="s">
        <v>140</v>
      </c>
      <c r="D518" s="28" t="s">
        <v>7</v>
      </c>
      <c r="E518" s="28">
        <v>7104</v>
      </c>
      <c r="F518" s="28" t="s">
        <v>709</v>
      </c>
      <c r="G518" s="35">
        <v>4</v>
      </c>
      <c r="H518" s="36">
        <v>6</v>
      </c>
      <c r="I518" s="29">
        <v>0</v>
      </c>
      <c r="J518" s="29">
        <v>0</v>
      </c>
      <c r="K518" s="29">
        <v>0</v>
      </c>
      <c r="L518" s="29">
        <v>0</v>
      </c>
      <c r="M518" s="29">
        <v>24</v>
      </c>
      <c r="N518" s="29">
        <v>10</v>
      </c>
      <c r="O518" s="29">
        <v>10</v>
      </c>
      <c r="P518" s="29">
        <v>0</v>
      </c>
      <c r="Q518" s="29">
        <v>0</v>
      </c>
      <c r="R518" s="29">
        <v>0</v>
      </c>
      <c r="S518" s="29">
        <v>0</v>
      </c>
      <c r="T518" s="29">
        <v>0</v>
      </c>
      <c r="U518" s="29">
        <v>0</v>
      </c>
      <c r="V518" s="65">
        <v>44</v>
      </c>
    </row>
    <row r="519" spans="1:22">
      <c r="A519" s="27" t="s">
        <v>2</v>
      </c>
      <c r="B519" s="28">
        <v>3020</v>
      </c>
      <c r="C519" s="28" t="s">
        <v>140</v>
      </c>
      <c r="D519" s="28" t="s">
        <v>7</v>
      </c>
      <c r="E519" s="28">
        <v>7550</v>
      </c>
      <c r="F519" s="28" t="s">
        <v>156</v>
      </c>
      <c r="G519" s="35">
        <v>7</v>
      </c>
      <c r="H519" s="36">
        <v>9</v>
      </c>
      <c r="I519" s="29">
        <v>0</v>
      </c>
      <c r="J519" s="29">
        <v>0</v>
      </c>
      <c r="K519" s="29">
        <v>0</v>
      </c>
      <c r="L519" s="29">
        <v>0</v>
      </c>
      <c r="M519" s="29">
        <v>0</v>
      </c>
      <c r="N519" s="29">
        <v>0</v>
      </c>
      <c r="O519" s="29">
        <v>0</v>
      </c>
      <c r="P519" s="29">
        <v>68</v>
      </c>
      <c r="Q519" s="29">
        <v>58</v>
      </c>
      <c r="R519" s="29">
        <v>74</v>
      </c>
      <c r="S519" s="29">
        <v>0</v>
      </c>
      <c r="T519" s="29">
        <v>0</v>
      </c>
      <c r="U519" s="29">
        <v>0</v>
      </c>
      <c r="V519" s="65">
        <v>200</v>
      </c>
    </row>
    <row r="520" spans="1:22">
      <c r="A520" s="27" t="s">
        <v>2</v>
      </c>
      <c r="B520" s="28">
        <v>3020</v>
      </c>
      <c r="C520" s="28" t="s">
        <v>140</v>
      </c>
      <c r="D520" s="28" t="s">
        <v>7</v>
      </c>
      <c r="E520" s="28">
        <v>7501</v>
      </c>
      <c r="F520" s="28" t="s">
        <v>804</v>
      </c>
      <c r="G520" s="35">
        <v>2</v>
      </c>
      <c r="H520" s="36">
        <v>9</v>
      </c>
      <c r="I520" s="29">
        <v>0</v>
      </c>
      <c r="J520" s="29">
        <v>0</v>
      </c>
      <c r="K520" s="29">
        <v>1</v>
      </c>
      <c r="L520" s="29">
        <v>10</v>
      </c>
      <c r="M520" s="29">
        <v>11</v>
      </c>
      <c r="N520" s="29">
        <v>4</v>
      </c>
      <c r="O520" s="29">
        <v>9</v>
      </c>
      <c r="P520" s="29">
        <v>10</v>
      </c>
      <c r="Q520" s="29">
        <v>13</v>
      </c>
      <c r="R520" s="29">
        <v>17</v>
      </c>
      <c r="S520" s="29">
        <v>0</v>
      </c>
      <c r="T520" s="29">
        <v>0</v>
      </c>
      <c r="U520" s="29">
        <v>0</v>
      </c>
      <c r="V520" s="65">
        <v>75</v>
      </c>
    </row>
    <row r="521" spans="1:22">
      <c r="A521" s="27" t="s">
        <v>2</v>
      </c>
      <c r="B521" s="28">
        <v>3020</v>
      </c>
      <c r="C521" s="28" t="s">
        <v>140</v>
      </c>
      <c r="D521" s="28" t="s">
        <v>7</v>
      </c>
      <c r="E521" s="28">
        <v>7502</v>
      </c>
      <c r="F521" s="28" t="s">
        <v>805</v>
      </c>
      <c r="G521" s="35">
        <v>4</v>
      </c>
      <c r="H521" s="36">
        <v>9</v>
      </c>
      <c r="I521" s="29">
        <v>0</v>
      </c>
      <c r="J521" s="29">
        <v>0</v>
      </c>
      <c r="K521" s="29">
        <v>0</v>
      </c>
      <c r="L521" s="29">
        <v>0</v>
      </c>
      <c r="M521" s="29">
        <v>30</v>
      </c>
      <c r="N521" s="29">
        <v>18</v>
      </c>
      <c r="O521" s="29">
        <v>22</v>
      </c>
      <c r="P521" s="29">
        <v>36</v>
      </c>
      <c r="Q521" s="29">
        <v>26</v>
      </c>
      <c r="R521" s="29">
        <v>33</v>
      </c>
      <c r="S521" s="29">
        <v>0</v>
      </c>
      <c r="T521" s="29">
        <v>0</v>
      </c>
      <c r="U521" s="29">
        <v>0</v>
      </c>
      <c r="V521" s="65">
        <v>165</v>
      </c>
    </row>
    <row r="522" spans="1:22">
      <c r="A522" s="27" t="s">
        <v>2</v>
      </c>
      <c r="B522" s="28">
        <v>3020</v>
      </c>
      <c r="C522" s="28" t="s">
        <v>140</v>
      </c>
      <c r="D522" s="28" t="s">
        <v>7</v>
      </c>
      <c r="E522" s="28">
        <v>7253</v>
      </c>
      <c r="F522" s="28" t="s">
        <v>780</v>
      </c>
      <c r="G522" s="35">
        <v>3</v>
      </c>
      <c r="H522" s="36">
        <v>6</v>
      </c>
      <c r="I522" s="29">
        <v>0</v>
      </c>
      <c r="J522" s="29">
        <v>0</v>
      </c>
      <c r="K522" s="29">
        <v>0</v>
      </c>
      <c r="L522" s="29">
        <v>1</v>
      </c>
      <c r="M522" s="29">
        <v>12</v>
      </c>
      <c r="N522" s="29">
        <v>27</v>
      </c>
      <c r="O522" s="29">
        <v>34</v>
      </c>
      <c r="P522" s="29">
        <v>0</v>
      </c>
      <c r="Q522" s="29">
        <v>0</v>
      </c>
      <c r="R522" s="29">
        <v>0</v>
      </c>
      <c r="S522" s="29">
        <v>0</v>
      </c>
      <c r="T522" s="29">
        <v>0</v>
      </c>
      <c r="U522" s="29">
        <v>0</v>
      </c>
      <c r="V522" s="65">
        <v>74</v>
      </c>
    </row>
    <row r="523" spans="1:22">
      <c r="A523" s="27" t="s">
        <v>2</v>
      </c>
      <c r="B523" s="28">
        <v>3020</v>
      </c>
      <c r="C523" s="28" t="s">
        <v>140</v>
      </c>
      <c r="D523" s="28" t="s">
        <v>7</v>
      </c>
      <c r="E523" s="28">
        <v>7247</v>
      </c>
      <c r="F523" s="28" t="s">
        <v>776</v>
      </c>
      <c r="G523" s="35">
        <v>4</v>
      </c>
      <c r="H523" s="36">
        <v>6</v>
      </c>
      <c r="I523" s="29">
        <v>0</v>
      </c>
      <c r="J523" s="29">
        <v>0</v>
      </c>
      <c r="K523" s="29">
        <v>0</v>
      </c>
      <c r="L523" s="29">
        <v>0</v>
      </c>
      <c r="M523" s="29">
        <v>54</v>
      </c>
      <c r="N523" s="29">
        <v>86</v>
      </c>
      <c r="O523" s="29">
        <v>49</v>
      </c>
      <c r="P523" s="29">
        <v>0</v>
      </c>
      <c r="Q523" s="29">
        <v>0</v>
      </c>
      <c r="R523" s="29">
        <v>0</v>
      </c>
      <c r="S523" s="29">
        <v>0</v>
      </c>
      <c r="T523" s="29">
        <v>0</v>
      </c>
      <c r="U523" s="29">
        <v>0</v>
      </c>
      <c r="V523" s="65">
        <v>189</v>
      </c>
    </row>
    <row r="524" spans="1:22">
      <c r="A524" s="27" t="s">
        <v>2</v>
      </c>
      <c r="B524" s="28">
        <v>3020</v>
      </c>
      <c r="C524" s="28" t="s">
        <v>140</v>
      </c>
      <c r="D524" s="28" t="s">
        <v>7</v>
      </c>
      <c r="E524" s="28">
        <v>7106</v>
      </c>
      <c r="F524" s="28" t="s">
        <v>710</v>
      </c>
      <c r="G524" s="35">
        <v>4</v>
      </c>
      <c r="H524" s="36">
        <v>6</v>
      </c>
      <c r="I524" s="29">
        <v>0</v>
      </c>
      <c r="J524" s="29">
        <v>0</v>
      </c>
      <c r="K524" s="29">
        <v>0</v>
      </c>
      <c r="L524" s="29">
        <v>0</v>
      </c>
      <c r="M524" s="29">
        <v>20</v>
      </c>
      <c r="N524" s="29">
        <v>22</v>
      </c>
      <c r="O524" s="29">
        <v>17</v>
      </c>
      <c r="P524" s="29">
        <v>0</v>
      </c>
      <c r="Q524" s="29">
        <v>0</v>
      </c>
      <c r="R524" s="29">
        <v>0</v>
      </c>
      <c r="S524" s="29">
        <v>0</v>
      </c>
      <c r="T524" s="29">
        <v>0</v>
      </c>
      <c r="U524" s="29">
        <v>0</v>
      </c>
      <c r="V524" s="65">
        <v>59</v>
      </c>
    </row>
    <row r="525" spans="1:22">
      <c r="A525" s="27" t="s">
        <v>2</v>
      </c>
      <c r="B525" s="28">
        <v>3020</v>
      </c>
      <c r="C525" s="28" t="s">
        <v>140</v>
      </c>
      <c r="D525" s="28" t="s">
        <v>7</v>
      </c>
      <c r="E525" s="28">
        <v>7107</v>
      </c>
      <c r="F525" s="28" t="s">
        <v>711</v>
      </c>
      <c r="G525" s="35">
        <v>3</v>
      </c>
      <c r="H525" s="36">
        <v>6</v>
      </c>
      <c r="I525" s="29">
        <v>0</v>
      </c>
      <c r="J525" s="29">
        <v>0</v>
      </c>
      <c r="K525" s="29">
        <v>0</v>
      </c>
      <c r="L525" s="29">
        <v>1</v>
      </c>
      <c r="M525" s="29">
        <v>21</v>
      </c>
      <c r="N525" s="29">
        <v>17</v>
      </c>
      <c r="O525" s="29">
        <v>20</v>
      </c>
      <c r="P525" s="29">
        <v>0</v>
      </c>
      <c r="Q525" s="29">
        <v>0</v>
      </c>
      <c r="R525" s="29">
        <v>0</v>
      </c>
      <c r="S525" s="29">
        <v>0</v>
      </c>
      <c r="T525" s="29">
        <v>0</v>
      </c>
      <c r="U525" s="29">
        <v>0</v>
      </c>
      <c r="V525" s="65">
        <v>59</v>
      </c>
    </row>
    <row r="526" spans="1:22">
      <c r="A526" s="27" t="s">
        <v>2</v>
      </c>
      <c r="B526" s="28">
        <v>3020</v>
      </c>
      <c r="C526" s="28" t="s">
        <v>140</v>
      </c>
      <c r="D526" s="28" t="s">
        <v>7</v>
      </c>
      <c r="E526" s="28">
        <v>7236</v>
      </c>
      <c r="F526" s="28" t="s">
        <v>770</v>
      </c>
      <c r="G526" s="35">
        <v>4</v>
      </c>
      <c r="H526" s="36">
        <v>6</v>
      </c>
      <c r="I526" s="29">
        <v>0</v>
      </c>
      <c r="J526" s="29">
        <v>0</v>
      </c>
      <c r="K526" s="29">
        <v>0</v>
      </c>
      <c r="L526" s="29">
        <v>0</v>
      </c>
      <c r="M526" s="29">
        <v>26</v>
      </c>
      <c r="N526" s="29">
        <v>23</v>
      </c>
      <c r="O526" s="29">
        <v>18</v>
      </c>
      <c r="P526" s="29">
        <v>0</v>
      </c>
      <c r="Q526" s="29">
        <v>0</v>
      </c>
      <c r="R526" s="29">
        <v>0</v>
      </c>
      <c r="S526" s="29">
        <v>0</v>
      </c>
      <c r="T526" s="29">
        <v>0</v>
      </c>
      <c r="U526" s="29">
        <v>0</v>
      </c>
      <c r="V526" s="65">
        <v>67</v>
      </c>
    </row>
    <row r="527" spans="1:22">
      <c r="A527" s="27" t="s">
        <v>2</v>
      </c>
      <c r="B527" s="28">
        <v>3020</v>
      </c>
      <c r="C527" s="28" t="s">
        <v>140</v>
      </c>
      <c r="D527" s="28" t="s">
        <v>7</v>
      </c>
      <c r="E527" s="28">
        <v>7228</v>
      </c>
      <c r="F527" s="28" t="s">
        <v>764</v>
      </c>
      <c r="G527" s="35">
        <v>4</v>
      </c>
      <c r="H527" s="36">
        <v>6</v>
      </c>
      <c r="I527" s="29">
        <v>0</v>
      </c>
      <c r="J527" s="29">
        <v>0</v>
      </c>
      <c r="K527" s="29">
        <v>0</v>
      </c>
      <c r="L527" s="29">
        <v>0</v>
      </c>
      <c r="M527" s="29">
        <v>35</v>
      </c>
      <c r="N527" s="29">
        <v>39</v>
      </c>
      <c r="O527" s="29">
        <v>32</v>
      </c>
      <c r="P527" s="29">
        <v>0</v>
      </c>
      <c r="Q527" s="29">
        <v>0</v>
      </c>
      <c r="R527" s="29">
        <v>0</v>
      </c>
      <c r="S527" s="29">
        <v>0</v>
      </c>
      <c r="T527" s="29">
        <v>0</v>
      </c>
      <c r="U527" s="29">
        <v>0</v>
      </c>
      <c r="V527" s="65">
        <v>106</v>
      </c>
    </row>
    <row r="528" spans="1:22">
      <c r="A528" s="27" t="s">
        <v>2</v>
      </c>
      <c r="B528" s="28">
        <v>3020</v>
      </c>
      <c r="C528" s="28" t="s">
        <v>140</v>
      </c>
      <c r="D528" s="28" t="s">
        <v>7</v>
      </c>
      <c r="E528" s="28">
        <v>7109</v>
      </c>
      <c r="F528" s="28" t="s">
        <v>712</v>
      </c>
      <c r="G528" s="35">
        <v>4</v>
      </c>
      <c r="H528" s="36">
        <v>6</v>
      </c>
      <c r="I528" s="29">
        <v>0</v>
      </c>
      <c r="J528" s="29">
        <v>0</v>
      </c>
      <c r="K528" s="29">
        <v>0</v>
      </c>
      <c r="L528" s="29">
        <v>0</v>
      </c>
      <c r="M528" s="29">
        <v>41</v>
      </c>
      <c r="N528" s="29">
        <v>33</v>
      </c>
      <c r="O528" s="29">
        <v>23</v>
      </c>
      <c r="P528" s="29">
        <v>0</v>
      </c>
      <c r="Q528" s="29">
        <v>0</v>
      </c>
      <c r="R528" s="29">
        <v>0</v>
      </c>
      <c r="S528" s="29">
        <v>0</v>
      </c>
      <c r="T528" s="29">
        <v>0</v>
      </c>
      <c r="U528" s="29">
        <v>0</v>
      </c>
      <c r="V528" s="65">
        <v>97</v>
      </c>
    </row>
    <row r="529" spans="1:22">
      <c r="A529" s="27" t="s">
        <v>2</v>
      </c>
      <c r="B529" s="28">
        <v>3020</v>
      </c>
      <c r="C529" s="28" t="s">
        <v>140</v>
      </c>
      <c r="D529" s="28" t="s">
        <v>7</v>
      </c>
      <c r="E529" s="28">
        <v>1577</v>
      </c>
      <c r="F529" s="28" t="s">
        <v>681</v>
      </c>
      <c r="G529" s="35">
        <v>4</v>
      </c>
      <c r="H529" s="36">
        <v>9</v>
      </c>
      <c r="I529" s="29">
        <v>0</v>
      </c>
      <c r="J529" s="29">
        <v>0</v>
      </c>
      <c r="K529" s="29">
        <v>0</v>
      </c>
      <c r="L529" s="29">
        <v>0</v>
      </c>
      <c r="M529" s="29">
        <v>129</v>
      </c>
      <c r="N529" s="29">
        <v>97</v>
      </c>
      <c r="O529" s="29">
        <v>83</v>
      </c>
      <c r="P529" s="29">
        <v>71</v>
      </c>
      <c r="Q529" s="29">
        <v>92</v>
      </c>
      <c r="R529" s="29">
        <v>83</v>
      </c>
      <c r="S529" s="29">
        <v>0</v>
      </c>
      <c r="T529" s="29">
        <v>0</v>
      </c>
      <c r="U529" s="29">
        <v>0</v>
      </c>
      <c r="V529" s="65">
        <v>555</v>
      </c>
    </row>
    <row r="530" spans="1:22">
      <c r="A530" s="27" t="s">
        <v>2</v>
      </c>
      <c r="B530" s="28">
        <v>3020</v>
      </c>
      <c r="C530" s="28" t="s">
        <v>140</v>
      </c>
      <c r="D530" s="28" t="s">
        <v>7</v>
      </c>
      <c r="E530" s="28">
        <v>7276</v>
      </c>
      <c r="F530" s="28" t="s">
        <v>797</v>
      </c>
      <c r="G530" s="35">
        <v>4</v>
      </c>
      <c r="H530" s="36">
        <v>6</v>
      </c>
      <c r="I530" s="29">
        <v>0</v>
      </c>
      <c r="J530" s="29">
        <v>0</v>
      </c>
      <c r="K530" s="29">
        <v>0</v>
      </c>
      <c r="L530" s="29">
        <v>0</v>
      </c>
      <c r="M530" s="29">
        <v>66</v>
      </c>
      <c r="N530" s="29">
        <v>67</v>
      </c>
      <c r="O530" s="29">
        <v>56</v>
      </c>
      <c r="P530" s="29">
        <v>0</v>
      </c>
      <c r="Q530" s="29">
        <v>0</v>
      </c>
      <c r="R530" s="29">
        <v>0</v>
      </c>
      <c r="S530" s="29">
        <v>0</v>
      </c>
      <c r="T530" s="29">
        <v>0</v>
      </c>
      <c r="U530" s="29">
        <v>0</v>
      </c>
      <c r="V530" s="65">
        <v>189</v>
      </c>
    </row>
    <row r="531" spans="1:22">
      <c r="A531" s="27" t="s">
        <v>2</v>
      </c>
      <c r="B531" s="28">
        <v>3020</v>
      </c>
      <c r="C531" s="28" t="s">
        <v>140</v>
      </c>
      <c r="D531" s="28" t="s">
        <v>7</v>
      </c>
      <c r="E531" s="28">
        <v>7226</v>
      </c>
      <c r="F531" s="28" t="s">
        <v>149</v>
      </c>
      <c r="G531" s="35">
        <v>4</v>
      </c>
      <c r="H531" s="36">
        <v>6</v>
      </c>
      <c r="I531" s="29">
        <v>0</v>
      </c>
      <c r="J531" s="29">
        <v>0</v>
      </c>
      <c r="K531" s="29">
        <v>0</v>
      </c>
      <c r="L531" s="29">
        <v>0</v>
      </c>
      <c r="M531" s="29">
        <v>32</v>
      </c>
      <c r="N531" s="29">
        <v>33</v>
      </c>
      <c r="O531" s="29">
        <v>25</v>
      </c>
      <c r="P531" s="29">
        <v>0</v>
      </c>
      <c r="Q531" s="29">
        <v>0</v>
      </c>
      <c r="R531" s="29">
        <v>0</v>
      </c>
      <c r="S531" s="29">
        <v>0</v>
      </c>
      <c r="T531" s="29">
        <v>0</v>
      </c>
      <c r="U531" s="29">
        <v>0</v>
      </c>
      <c r="V531" s="65">
        <v>90</v>
      </c>
    </row>
    <row r="532" spans="1:22">
      <c r="A532" s="27" t="s">
        <v>2</v>
      </c>
      <c r="B532" s="28">
        <v>3020</v>
      </c>
      <c r="C532" s="28" t="s">
        <v>140</v>
      </c>
      <c r="D532" s="28" t="s">
        <v>7</v>
      </c>
      <c r="E532" s="28">
        <v>7504</v>
      </c>
      <c r="F532" s="28" t="s">
        <v>807</v>
      </c>
      <c r="G532" s="35">
        <v>2</v>
      </c>
      <c r="H532" s="36">
        <v>6</v>
      </c>
      <c r="I532" s="29">
        <v>0</v>
      </c>
      <c r="J532" s="29">
        <v>0</v>
      </c>
      <c r="K532" s="29">
        <v>1</v>
      </c>
      <c r="L532" s="29">
        <v>0</v>
      </c>
      <c r="M532" s="29">
        <v>20</v>
      </c>
      <c r="N532" s="29">
        <v>17</v>
      </c>
      <c r="O532" s="29">
        <v>33</v>
      </c>
      <c r="P532" s="29">
        <v>0</v>
      </c>
      <c r="Q532" s="29">
        <v>0</v>
      </c>
      <c r="R532" s="29">
        <v>0</v>
      </c>
      <c r="S532" s="29">
        <v>0</v>
      </c>
      <c r="T532" s="29">
        <v>0</v>
      </c>
      <c r="U532" s="29">
        <v>0</v>
      </c>
      <c r="V532" s="65">
        <v>71</v>
      </c>
    </row>
    <row r="533" spans="1:22">
      <c r="A533" s="27" t="s">
        <v>2</v>
      </c>
      <c r="B533" s="28">
        <v>3020</v>
      </c>
      <c r="C533" s="28" t="s">
        <v>140</v>
      </c>
      <c r="D533" s="28" t="s">
        <v>7</v>
      </c>
      <c r="E533" s="28">
        <v>7551</v>
      </c>
      <c r="F533" s="28" t="s">
        <v>829</v>
      </c>
      <c r="G533" s="35">
        <v>7</v>
      </c>
      <c r="H533" s="36">
        <v>9</v>
      </c>
      <c r="I533" s="29">
        <v>0</v>
      </c>
      <c r="J533" s="29">
        <v>0</v>
      </c>
      <c r="K533" s="29">
        <v>0</v>
      </c>
      <c r="L533" s="29">
        <v>0</v>
      </c>
      <c r="M533" s="29">
        <v>0</v>
      </c>
      <c r="N533" s="29">
        <v>0</v>
      </c>
      <c r="O533" s="29">
        <v>0</v>
      </c>
      <c r="P533" s="29">
        <v>44</v>
      </c>
      <c r="Q533" s="29">
        <v>41</v>
      </c>
      <c r="R533" s="29">
        <v>38</v>
      </c>
      <c r="S533" s="29">
        <v>0</v>
      </c>
      <c r="T533" s="29">
        <v>0</v>
      </c>
      <c r="U533" s="29">
        <v>0</v>
      </c>
      <c r="V533" s="65">
        <v>123</v>
      </c>
    </row>
    <row r="534" spans="1:22">
      <c r="A534" s="27" t="s">
        <v>2</v>
      </c>
      <c r="B534" s="28">
        <v>3020</v>
      </c>
      <c r="C534" s="28" t="s">
        <v>140</v>
      </c>
      <c r="D534" s="28" t="s">
        <v>7</v>
      </c>
      <c r="E534" s="28">
        <v>7146</v>
      </c>
      <c r="F534" s="28" t="s">
        <v>728</v>
      </c>
      <c r="G534" s="35">
        <v>4</v>
      </c>
      <c r="H534" s="36">
        <v>6</v>
      </c>
      <c r="I534" s="29">
        <v>0</v>
      </c>
      <c r="J534" s="29">
        <v>0</v>
      </c>
      <c r="K534" s="29">
        <v>0</v>
      </c>
      <c r="L534" s="29">
        <v>0</v>
      </c>
      <c r="M534" s="29">
        <v>32</v>
      </c>
      <c r="N534" s="29">
        <v>32</v>
      </c>
      <c r="O534" s="29">
        <v>39</v>
      </c>
      <c r="P534" s="29">
        <v>0</v>
      </c>
      <c r="Q534" s="29">
        <v>0</v>
      </c>
      <c r="R534" s="29">
        <v>0</v>
      </c>
      <c r="S534" s="29">
        <v>0</v>
      </c>
      <c r="T534" s="29">
        <v>0</v>
      </c>
      <c r="U534" s="29">
        <v>0</v>
      </c>
      <c r="V534" s="65">
        <v>103</v>
      </c>
    </row>
    <row r="535" spans="1:22">
      <c r="A535" s="27" t="s">
        <v>2</v>
      </c>
      <c r="B535" s="28">
        <v>3020</v>
      </c>
      <c r="C535" s="28" t="s">
        <v>140</v>
      </c>
      <c r="D535" s="28" t="s">
        <v>7</v>
      </c>
      <c r="E535" s="28">
        <v>7225</v>
      </c>
      <c r="F535" s="28" t="s">
        <v>763</v>
      </c>
      <c r="G535" s="35">
        <v>4</v>
      </c>
      <c r="H535" s="36">
        <v>6</v>
      </c>
      <c r="I535" s="29">
        <v>0</v>
      </c>
      <c r="J535" s="29">
        <v>0</v>
      </c>
      <c r="K535" s="29">
        <v>0</v>
      </c>
      <c r="L535" s="29">
        <v>0</v>
      </c>
      <c r="M535" s="29">
        <v>32</v>
      </c>
      <c r="N535" s="29">
        <v>32</v>
      </c>
      <c r="O535" s="29">
        <v>27</v>
      </c>
      <c r="P535" s="29">
        <v>0</v>
      </c>
      <c r="Q535" s="29">
        <v>0</v>
      </c>
      <c r="R535" s="29">
        <v>0</v>
      </c>
      <c r="S535" s="29">
        <v>0</v>
      </c>
      <c r="T535" s="29">
        <v>0</v>
      </c>
      <c r="U535" s="29">
        <v>0</v>
      </c>
      <c r="V535" s="65">
        <v>91</v>
      </c>
    </row>
    <row r="536" spans="1:22" ht="12" thickBot="1">
      <c r="A536" s="27" t="s">
        <v>2</v>
      </c>
      <c r="B536" s="28">
        <v>3020</v>
      </c>
      <c r="C536" s="28" t="s">
        <v>140</v>
      </c>
      <c r="D536" s="28" t="s">
        <v>7</v>
      </c>
      <c r="E536" s="28">
        <v>7113</v>
      </c>
      <c r="F536" s="28" t="s">
        <v>713</v>
      </c>
      <c r="G536" s="35">
        <v>3</v>
      </c>
      <c r="H536" s="36">
        <v>6</v>
      </c>
      <c r="I536" s="29">
        <v>0</v>
      </c>
      <c r="J536" s="29">
        <v>0</v>
      </c>
      <c r="K536" s="29">
        <v>0</v>
      </c>
      <c r="L536" s="29">
        <v>1</v>
      </c>
      <c r="M536" s="29">
        <v>12</v>
      </c>
      <c r="N536" s="29">
        <v>21</v>
      </c>
      <c r="O536" s="29">
        <v>27</v>
      </c>
      <c r="P536" s="29">
        <v>0</v>
      </c>
      <c r="Q536" s="29">
        <v>0</v>
      </c>
      <c r="R536" s="29">
        <v>0</v>
      </c>
      <c r="S536" s="29">
        <v>0</v>
      </c>
      <c r="T536" s="29">
        <v>0</v>
      </c>
      <c r="U536" s="29">
        <v>0</v>
      </c>
      <c r="V536" s="65">
        <v>61</v>
      </c>
    </row>
    <row r="537" spans="1:22" ht="12.75" thickTop="1" thickBot="1">
      <c r="A537" s="49" t="s">
        <v>3</v>
      </c>
      <c r="B537" s="50" t="s">
        <v>1218</v>
      </c>
      <c r="C537" s="51" t="s">
        <v>1219</v>
      </c>
      <c r="D537" s="51" t="s">
        <v>1220</v>
      </c>
      <c r="E537" s="50" t="s">
        <v>1221</v>
      </c>
      <c r="F537" s="52" t="s">
        <v>1222</v>
      </c>
      <c r="G537" s="53" t="s">
        <v>1223</v>
      </c>
      <c r="H537" s="53" t="s">
        <v>1224</v>
      </c>
      <c r="I537" s="54" t="s">
        <v>4</v>
      </c>
      <c r="J537" s="50" t="str">
        <f>TEXT(0,1)</f>
        <v>1</v>
      </c>
      <c r="K537" s="50" t="str">
        <f>TEXT(0,2)</f>
        <v>2</v>
      </c>
      <c r="L537" s="50" t="str">
        <f>TEXT(0,3)</f>
        <v>3</v>
      </c>
      <c r="M537" s="50" t="str">
        <f>TEXT(0,4)</f>
        <v>4</v>
      </c>
      <c r="N537" s="50" t="str">
        <f>TEXT(0,5)</f>
        <v>5</v>
      </c>
      <c r="O537" s="50" t="str">
        <f>TEXT(0,6)</f>
        <v>6</v>
      </c>
      <c r="P537" s="50" t="str">
        <f>TEXT(0,7)</f>
        <v>7</v>
      </c>
      <c r="Q537" s="50" t="str">
        <f>TEXT(0,8)</f>
        <v>8</v>
      </c>
      <c r="R537" s="50" t="str">
        <f>TEXT(0,9)</f>
        <v>9</v>
      </c>
      <c r="S537" s="50" t="str">
        <f>TEXT(0,10)</f>
        <v>10</v>
      </c>
      <c r="T537" s="50" t="str">
        <f>TEXT(0,11)</f>
        <v>11</v>
      </c>
      <c r="U537" s="55" t="str">
        <f>TEXT(0,12)</f>
        <v>12</v>
      </c>
      <c r="V537" s="56" t="s">
        <v>5</v>
      </c>
    </row>
    <row r="538" spans="1:22" ht="12" thickTop="1">
      <c r="A538" s="27" t="s">
        <v>2</v>
      </c>
      <c r="B538" s="28">
        <v>3020</v>
      </c>
      <c r="C538" s="28" t="s">
        <v>140</v>
      </c>
      <c r="D538" s="28" t="s">
        <v>7</v>
      </c>
      <c r="E538" s="28">
        <v>7237</v>
      </c>
      <c r="F538" s="28" t="s">
        <v>771</v>
      </c>
      <c r="G538" s="35">
        <v>4</v>
      </c>
      <c r="H538" s="36">
        <v>6</v>
      </c>
      <c r="I538" s="29">
        <v>0</v>
      </c>
      <c r="J538" s="29">
        <v>0</v>
      </c>
      <c r="K538" s="29">
        <v>0</v>
      </c>
      <c r="L538" s="29">
        <v>0</v>
      </c>
      <c r="M538" s="29">
        <v>36</v>
      </c>
      <c r="N538" s="29">
        <v>41</v>
      </c>
      <c r="O538" s="29">
        <v>44</v>
      </c>
      <c r="P538" s="29">
        <v>0</v>
      </c>
      <c r="Q538" s="29">
        <v>0</v>
      </c>
      <c r="R538" s="29">
        <v>0</v>
      </c>
      <c r="S538" s="29">
        <v>0</v>
      </c>
      <c r="T538" s="29">
        <v>0</v>
      </c>
      <c r="U538" s="29">
        <v>0</v>
      </c>
      <c r="V538" s="65">
        <v>121</v>
      </c>
    </row>
    <row r="539" spans="1:22">
      <c r="A539" s="27" t="s">
        <v>2</v>
      </c>
      <c r="B539" s="28">
        <v>3020</v>
      </c>
      <c r="C539" s="28" t="s">
        <v>140</v>
      </c>
      <c r="D539" s="28" t="s">
        <v>7</v>
      </c>
      <c r="E539" s="28">
        <v>7260</v>
      </c>
      <c r="F539" s="28" t="s">
        <v>786</v>
      </c>
      <c r="G539" s="35">
        <v>3</v>
      </c>
      <c r="H539" s="36">
        <v>6</v>
      </c>
      <c r="I539" s="29">
        <v>0</v>
      </c>
      <c r="J539" s="29">
        <v>0</v>
      </c>
      <c r="K539" s="29">
        <v>0</v>
      </c>
      <c r="L539" s="29">
        <v>46</v>
      </c>
      <c r="M539" s="29">
        <v>35</v>
      </c>
      <c r="N539" s="29">
        <v>36</v>
      </c>
      <c r="O539" s="29">
        <v>30</v>
      </c>
      <c r="P539" s="29">
        <v>0</v>
      </c>
      <c r="Q539" s="29">
        <v>0</v>
      </c>
      <c r="R539" s="29">
        <v>0</v>
      </c>
      <c r="S539" s="29">
        <v>0</v>
      </c>
      <c r="T539" s="29">
        <v>0</v>
      </c>
      <c r="U539" s="29">
        <v>0</v>
      </c>
      <c r="V539" s="65">
        <v>147</v>
      </c>
    </row>
    <row r="540" spans="1:22">
      <c r="A540" s="27" t="s">
        <v>2</v>
      </c>
      <c r="B540" s="28">
        <v>3020</v>
      </c>
      <c r="C540" s="28" t="s">
        <v>140</v>
      </c>
      <c r="D540" s="28" t="s">
        <v>7</v>
      </c>
      <c r="E540" s="28">
        <v>7193</v>
      </c>
      <c r="F540" s="28" t="s">
        <v>746</v>
      </c>
      <c r="G540" s="35">
        <v>4</v>
      </c>
      <c r="H540" s="36">
        <v>6</v>
      </c>
      <c r="I540" s="29">
        <v>0</v>
      </c>
      <c r="J540" s="29">
        <v>0</v>
      </c>
      <c r="K540" s="29">
        <v>0</v>
      </c>
      <c r="L540" s="29">
        <v>0</v>
      </c>
      <c r="M540" s="29">
        <v>26</v>
      </c>
      <c r="N540" s="29">
        <v>20</v>
      </c>
      <c r="O540" s="29">
        <v>22</v>
      </c>
      <c r="P540" s="29">
        <v>0</v>
      </c>
      <c r="Q540" s="29">
        <v>0</v>
      </c>
      <c r="R540" s="29">
        <v>0</v>
      </c>
      <c r="S540" s="29">
        <v>0</v>
      </c>
      <c r="T540" s="29">
        <v>0</v>
      </c>
      <c r="U540" s="29">
        <v>0</v>
      </c>
      <c r="V540" s="65">
        <v>68</v>
      </c>
    </row>
    <row r="541" spans="1:22">
      <c r="A541" s="27" t="s">
        <v>2</v>
      </c>
      <c r="B541" s="28">
        <v>3020</v>
      </c>
      <c r="C541" s="28" t="s">
        <v>140</v>
      </c>
      <c r="D541" s="28" t="s">
        <v>7</v>
      </c>
      <c r="E541" s="28">
        <v>1924</v>
      </c>
      <c r="F541" s="28" t="s">
        <v>683</v>
      </c>
      <c r="G541" s="35">
        <v>4</v>
      </c>
      <c r="H541" s="36">
        <v>6</v>
      </c>
      <c r="I541" s="29">
        <v>0</v>
      </c>
      <c r="J541" s="29">
        <v>0</v>
      </c>
      <c r="K541" s="29">
        <v>0</v>
      </c>
      <c r="L541" s="29">
        <v>0</v>
      </c>
      <c r="M541" s="29">
        <v>29</v>
      </c>
      <c r="N541" s="29">
        <v>22</v>
      </c>
      <c r="O541" s="29">
        <v>14</v>
      </c>
      <c r="P541" s="29">
        <v>0</v>
      </c>
      <c r="Q541" s="29">
        <v>0</v>
      </c>
      <c r="R541" s="29">
        <v>0</v>
      </c>
      <c r="S541" s="29">
        <v>0</v>
      </c>
      <c r="T541" s="29">
        <v>0</v>
      </c>
      <c r="U541" s="29">
        <v>0</v>
      </c>
      <c r="V541" s="65">
        <v>65</v>
      </c>
    </row>
    <row r="542" spans="1:22">
      <c r="A542" s="27" t="s">
        <v>2</v>
      </c>
      <c r="B542" s="28">
        <v>3020</v>
      </c>
      <c r="C542" s="28" t="s">
        <v>140</v>
      </c>
      <c r="D542" s="28" t="s">
        <v>7</v>
      </c>
      <c r="E542" s="28">
        <v>7115</v>
      </c>
      <c r="F542" s="28" t="s">
        <v>714</v>
      </c>
      <c r="G542" s="35" t="s">
        <v>4</v>
      </c>
      <c r="H542" s="36">
        <v>6</v>
      </c>
      <c r="I542" s="29">
        <v>30</v>
      </c>
      <c r="J542" s="29">
        <v>37</v>
      </c>
      <c r="K542" s="29">
        <v>32</v>
      </c>
      <c r="L542" s="29">
        <v>26</v>
      </c>
      <c r="M542" s="29">
        <v>34</v>
      </c>
      <c r="N542" s="29">
        <v>32</v>
      </c>
      <c r="O542" s="29">
        <v>25</v>
      </c>
      <c r="P542" s="29">
        <v>0</v>
      </c>
      <c r="Q542" s="29">
        <v>0</v>
      </c>
      <c r="R542" s="29">
        <v>0</v>
      </c>
      <c r="S542" s="29">
        <v>0</v>
      </c>
      <c r="T542" s="29">
        <v>0</v>
      </c>
      <c r="U542" s="29">
        <v>0</v>
      </c>
      <c r="V542" s="65">
        <v>216</v>
      </c>
    </row>
    <row r="543" spans="1:22">
      <c r="A543" s="27" t="s">
        <v>2</v>
      </c>
      <c r="B543" s="28">
        <v>3020</v>
      </c>
      <c r="C543" s="28" t="s">
        <v>140</v>
      </c>
      <c r="D543" s="28" t="s">
        <v>7</v>
      </c>
      <c r="E543" s="28">
        <v>7263</v>
      </c>
      <c r="F543" s="28" t="s">
        <v>788</v>
      </c>
      <c r="G543" s="35">
        <v>4</v>
      </c>
      <c r="H543" s="36">
        <v>6</v>
      </c>
      <c r="I543" s="29">
        <v>0</v>
      </c>
      <c r="J543" s="29">
        <v>0</v>
      </c>
      <c r="K543" s="29">
        <v>0</v>
      </c>
      <c r="L543" s="29">
        <v>0</v>
      </c>
      <c r="M543" s="29">
        <v>49</v>
      </c>
      <c r="N543" s="29">
        <v>49</v>
      </c>
      <c r="O543" s="29">
        <v>38</v>
      </c>
      <c r="P543" s="29">
        <v>0</v>
      </c>
      <c r="Q543" s="29">
        <v>0</v>
      </c>
      <c r="R543" s="29">
        <v>0</v>
      </c>
      <c r="S543" s="29">
        <v>0</v>
      </c>
      <c r="T543" s="29">
        <v>0</v>
      </c>
      <c r="U543" s="29">
        <v>0</v>
      </c>
      <c r="V543" s="65">
        <v>136</v>
      </c>
    </row>
    <row r="544" spans="1:22">
      <c r="A544" s="27" t="s">
        <v>2</v>
      </c>
      <c r="B544" s="28">
        <v>3020</v>
      </c>
      <c r="C544" s="28" t="s">
        <v>140</v>
      </c>
      <c r="D544" s="28" t="s">
        <v>7</v>
      </c>
      <c r="E544" s="28">
        <v>7503</v>
      </c>
      <c r="F544" s="28" t="s">
        <v>806</v>
      </c>
      <c r="G544" s="35">
        <v>4</v>
      </c>
      <c r="H544" s="36">
        <v>9</v>
      </c>
      <c r="I544" s="29">
        <v>0</v>
      </c>
      <c r="J544" s="29">
        <v>0</v>
      </c>
      <c r="K544" s="29">
        <v>0</v>
      </c>
      <c r="L544" s="29">
        <v>0</v>
      </c>
      <c r="M544" s="29">
        <v>25</v>
      </c>
      <c r="N544" s="29">
        <v>29</v>
      </c>
      <c r="O544" s="29">
        <v>30</v>
      </c>
      <c r="P544" s="29">
        <v>80</v>
      </c>
      <c r="Q544" s="29">
        <v>82</v>
      </c>
      <c r="R544" s="29">
        <v>77</v>
      </c>
      <c r="S544" s="29">
        <v>0</v>
      </c>
      <c r="T544" s="29">
        <v>0</v>
      </c>
      <c r="U544" s="29">
        <v>0</v>
      </c>
      <c r="V544" s="65">
        <v>323</v>
      </c>
    </row>
    <row r="545" spans="1:22">
      <c r="A545" s="27" t="s">
        <v>2</v>
      </c>
      <c r="B545" s="28">
        <v>3020</v>
      </c>
      <c r="C545" s="28" t="s">
        <v>140</v>
      </c>
      <c r="D545" s="28" t="s">
        <v>7</v>
      </c>
      <c r="E545" s="28">
        <v>7522</v>
      </c>
      <c r="F545" s="28" t="s">
        <v>815</v>
      </c>
      <c r="G545" s="35">
        <v>7</v>
      </c>
      <c r="H545" s="36">
        <v>9</v>
      </c>
      <c r="I545" s="29">
        <v>0</v>
      </c>
      <c r="J545" s="29">
        <v>0</v>
      </c>
      <c r="K545" s="29">
        <v>0</v>
      </c>
      <c r="L545" s="29">
        <v>0</v>
      </c>
      <c r="M545" s="29">
        <v>0</v>
      </c>
      <c r="N545" s="29">
        <v>0</v>
      </c>
      <c r="O545" s="29">
        <v>0</v>
      </c>
      <c r="P545" s="29">
        <v>95</v>
      </c>
      <c r="Q545" s="29">
        <v>119</v>
      </c>
      <c r="R545" s="29">
        <v>139</v>
      </c>
      <c r="S545" s="29">
        <v>0</v>
      </c>
      <c r="T545" s="29">
        <v>0</v>
      </c>
      <c r="U545" s="29">
        <v>0</v>
      </c>
      <c r="V545" s="65">
        <v>353</v>
      </c>
    </row>
    <row r="546" spans="1:22">
      <c r="A546" s="27" t="s">
        <v>2</v>
      </c>
      <c r="B546" s="28">
        <v>3020</v>
      </c>
      <c r="C546" s="28" t="s">
        <v>140</v>
      </c>
      <c r="D546" s="28" t="s">
        <v>7</v>
      </c>
      <c r="E546" s="28">
        <v>7264</v>
      </c>
      <c r="F546" s="28" t="s">
        <v>789</v>
      </c>
      <c r="G546" s="35">
        <v>4</v>
      </c>
      <c r="H546" s="36">
        <v>6</v>
      </c>
      <c r="I546" s="29">
        <v>0</v>
      </c>
      <c r="J546" s="29">
        <v>0</v>
      </c>
      <c r="K546" s="29">
        <v>0</v>
      </c>
      <c r="L546" s="29">
        <v>0</v>
      </c>
      <c r="M546" s="29">
        <v>37</v>
      </c>
      <c r="N546" s="29">
        <v>37</v>
      </c>
      <c r="O546" s="29">
        <v>52</v>
      </c>
      <c r="P546" s="29">
        <v>0</v>
      </c>
      <c r="Q546" s="29">
        <v>0</v>
      </c>
      <c r="R546" s="29">
        <v>0</v>
      </c>
      <c r="S546" s="29">
        <v>0</v>
      </c>
      <c r="T546" s="29">
        <v>0</v>
      </c>
      <c r="U546" s="29">
        <v>0</v>
      </c>
      <c r="V546" s="65">
        <v>126</v>
      </c>
    </row>
    <row r="547" spans="1:22">
      <c r="A547" s="27" t="s">
        <v>2</v>
      </c>
      <c r="B547" s="28">
        <v>3020</v>
      </c>
      <c r="C547" s="28" t="s">
        <v>140</v>
      </c>
      <c r="D547" s="28" t="s">
        <v>7</v>
      </c>
      <c r="E547" s="28">
        <v>7563</v>
      </c>
      <c r="F547" s="28" t="s">
        <v>834</v>
      </c>
      <c r="G547" s="35">
        <v>7</v>
      </c>
      <c r="H547" s="36">
        <v>9</v>
      </c>
      <c r="I547" s="29">
        <v>0</v>
      </c>
      <c r="J547" s="29">
        <v>0</v>
      </c>
      <c r="K547" s="29">
        <v>0</v>
      </c>
      <c r="L547" s="29">
        <v>0</v>
      </c>
      <c r="M547" s="29">
        <v>0</v>
      </c>
      <c r="N547" s="29">
        <v>0</v>
      </c>
      <c r="O547" s="29">
        <v>0</v>
      </c>
      <c r="P547" s="29">
        <v>69</v>
      </c>
      <c r="Q547" s="29">
        <v>121</v>
      </c>
      <c r="R547" s="29">
        <v>107</v>
      </c>
      <c r="S547" s="29">
        <v>0</v>
      </c>
      <c r="T547" s="29">
        <v>0</v>
      </c>
      <c r="U547" s="29">
        <v>0</v>
      </c>
      <c r="V547" s="65">
        <v>297</v>
      </c>
    </row>
    <row r="548" spans="1:22">
      <c r="A548" s="27" t="s">
        <v>2</v>
      </c>
      <c r="B548" s="28">
        <v>3020</v>
      </c>
      <c r="C548" s="28" t="s">
        <v>140</v>
      </c>
      <c r="D548" s="28" t="s">
        <v>7</v>
      </c>
      <c r="E548" s="28">
        <v>1930</v>
      </c>
      <c r="F548" s="28" t="s">
        <v>689</v>
      </c>
      <c r="G548" s="35">
        <v>4</v>
      </c>
      <c r="H548" s="36">
        <v>9</v>
      </c>
      <c r="I548" s="29">
        <v>0</v>
      </c>
      <c r="J548" s="29">
        <v>0</v>
      </c>
      <c r="K548" s="29">
        <v>0</v>
      </c>
      <c r="L548" s="29">
        <v>0</v>
      </c>
      <c r="M548" s="29">
        <v>24</v>
      </c>
      <c r="N548" s="29">
        <v>26</v>
      </c>
      <c r="O548" s="29">
        <v>13</v>
      </c>
      <c r="P548" s="29">
        <v>20</v>
      </c>
      <c r="Q548" s="29">
        <v>19</v>
      </c>
      <c r="R548" s="29">
        <v>14</v>
      </c>
      <c r="S548" s="29">
        <v>0</v>
      </c>
      <c r="T548" s="29">
        <v>0</v>
      </c>
      <c r="U548" s="29">
        <v>0</v>
      </c>
      <c r="V548" s="65">
        <v>116</v>
      </c>
    </row>
    <row r="549" spans="1:22">
      <c r="A549" s="27" t="s">
        <v>2</v>
      </c>
      <c r="B549" s="28">
        <v>3020</v>
      </c>
      <c r="C549" s="28" t="s">
        <v>140</v>
      </c>
      <c r="D549" s="28" t="s">
        <v>7</v>
      </c>
      <c r="E549" s="28">
        <v>7118</v>
      </c>
      <c r="F549" s="28" t="s">
        <v>715</v>
      </c>
      <c r="G549" s="35">
        <v>3</v>
      </c>
      <c r="H549" s="36">
        <v>6</v>
      </c>
      <c r="I549" s="29">
        <v>0</v>
      </c>
      <c r="J549" s="29">
        <v>0</v>
      </c>
      <c r="K549" s="29">
        <v>0</v>
      </c>
      <c r="L549" s="29">
        <v>1</v>
      </c>
      <c r="M549" s="29">
        <v>45</v>
      </c>
      <c r="N549" s="29">
        <v>51</v>
      </c>
      <c r="O549" s="29">
        <v>44</v>
      </c>
      <c r="P549" s="29">
        <v>0</v>
      </c>
      <c r="Q549" s="29">
        <v>0</v>
      </c>
      <c r="R549" s="29">
        <v>0</v>
      </c>
      <c r="S549" s="29">
        <v>0</v>
      </c>
      <c r="T549" s="29">
        <v>0</v>
      </c>
      <c r="U549" s="29">
        <v>0</v>
      </c>
      <c r="V549" s="65">
        <v>141</v>
      </c>
    </row>
    <row r="550" spans="1:22">
      <c r="A550" s="27" t="s">
        <v>2</v>
      </c>
      <c r="B550" s="28">
        <v>3020</v>
      </c>
      <c r="C550" s="28" t="s">
        <v>140</v>
      </c>
      <c r="D550" s="28" t="s">
        <v>7</v>
      </c>
      <c r="E550" s="28">
        <v>7194</v>
      </c>
      <c r="F550" s="28" t="s">
        <v>146</v>
      </c>
      <c r="G550" s="35">
        <v>4</v>
      </c>
      <c r="H550" s="36">
        <v>6</v>
      </c>
      <c r="I550" s="29">
        <v>0</v>
      </c>
      <c r="J550" s="29">
        <v>0</v>
      </c>
      <c r="K550" s="29">
        <v>0</v>
      </c>
      <c r="L550" s="29">
        <v>0</v>
      </c>
      <c r="M550" s="29">
        <v>25</v>
      </c>
      <c r="N550" s="29">
        <v>28</v>
      </c>
      <c r="O550" s="29">
        <v>28</v>
      </c>
      <c r="P550" s="29">
        <v>0</v>
      </c>
      <c r="Q550" s="29">
        <v>0</v>
      </c>
      <c r="R550" s="29">
        <v>0</v>
      </c>
      <c r="S550" s="29">
        <v>0</v>
      </c>
      <c r="T550" s="29">
        <v>0</v>
      </c>
      <c r="U550" s="29">
        <v>0</v>
      </c>
      <c r="V550" s="65">
        <v>81</v>
      </c>
    </row>
    <row r="551" spans="1:22">
      <c r="A551" s="27" t="s">
        <v>2</v>
      </c>
      <c r="B551" s="28">
        <v>3020</v>
      </c>
      <c r="C551" s="28" t="s">
        <v>140</v>
      </c>
      <c r="D551" s="28" t="s">
        <v>7</v>
      </c>
      <c r="E551" s="28">
        <v>7559</v>
      </c>
      <c r="F551" s="28" t="s">
        <v>157</v>
      </c>
      <c r="G551" s="35">
        <v>7</v>
      </c>
      <c r="H551" s="36">
        <v>9</v>
      </c>
      <c r="I551" s="29">
        <v>0</v>
      </c>
      <c r="J551" s="29">
        <v>0</v>
      </c>
      <c r="K551" s="29">
        <v>0</v>
      </c>
      <c r="L551" s="29">
        <v>0</v>
      </c>
      <c r="M551" s="29">
        <v>0</v>
      </c>
      <c r="N551" s="29">
        <v>0</v>
      </c>
      <c r="O551" s="29">
        <v>0</v>
      </c>
      <c r="P551" s="29">
        <v>61</v>
      </c>
      <c r="Q551" s="29">
        <v>67</v>
      </c>
      <c r="R551" s="29">
        <v>55</v>
      </c>
      <c r="S551" s="29">
        <v>0</v>
      </c>
      <c r="T551" s="29">
        <v>0</v>
      </c>
      <c r="U551" s="29">
        <v>0</v>
      </c>
      <c r="V551" s="65">
        <v>183</v>
      </c>
    </row>
    <row r="552" spans="1:22">
      <c r="A552" s="27" t="s">
        <v>2</v>
      </c>
      <c r="B552" s="28">
        <v>3020</v>
      </c>
      <c r="C552" s="28" t="s">
        <v>140</v>
      </c>
      <c r="D552" s="28" t="s">
        <v>7</v>
      </c>
      <c r="E552" s="28">
        <v>1950</v>
      </c>
      <c r="F552" s="28" t="s">
        <v>695</v>
      </c>
      <c r="G552" s="35">
        <v>3</v>
      </c>
      <c r="H552" s="36">
        <v>9</v>
      </c>
      <c r="I552" s="29">
        <v>0</v>
      </c>
      <c r="J552" s="29">
        <v>0</v>
      </c>
      <c r="K552" s="29">
        <v>0</v>
      </c>
      <c r="L552" s="29">
        <v>1</v>
      </c>
      <c r="M552" s="29">
        <v>37</v>
      </c>
      <c r="N552" s="29">
        <v>24</v>
      </c>
      <c r="O552" s="29">
        <v>34</v>
      </c>
      <c r="P552" s="29">
        <v>28</v>
      </c>
      <c r="Q552" s="29">
        <v>30</v>
      </c>
      <c r="R552" s="29">
        <v>18</v>
      </c>
      <c r="S552" s="29">
        <v>0</v>
      </c>
      <c r="T552" s="29">
        <v>0</v>
      </c>
      <c r="U552" s="29">
        <v>0</v>
      </c>
      <c r="V552" s="65">
        <v>172</v>
      </c>
    </row>
    <row r="553" spans="1:22">
      <c r="A553" s="27" t="s">
        <v>2</v>
      </c>
      <c r="B553" s="28">
        <v>3020</v>
      </c>
      <c r="C553" s="28" t="s">
        <v>140</v>
      </c>
      <c r="D553" s="28" t="s">
        <v>7</v>
      </c>
      <c r="E553" s="28">
        <v>7505</v>
      </c>
      <c r="F553" s="28" t="s">
        <v>808</v>
      </c>
      <c r="G553" s="35">
        <v>4</v>
      </c>
      <c r="H553" s="36">
        <v>6</v>
      </c>
      <c r="I553" s="29">
        <v>0</v>
      </c>
      <c r="J553" s="29">
        <v>0</v>
      </c>
      <c r="K553" s="29">
        <v>0</v>
      </c>
      <c r="L553" s="29">
        <v>0</v>
      </c>
      <c r="M553" s="29">
        <v>61</v>
      </c>
      <c r="N553" s="29">
        <v>64</v>
      </c>
      <c r="O553" s="29">
        <v>52</v>
      </c>
      <c r="P553" s="29">
        <v>0</v>
      </c>
      <c r="Q553" s="29">
        <v>0</v>
      </c>
      <c r="R553" s="29">
        <v>0</v>
      </c>
      <c r="S553" s="29">
        <v>0</v>
      </c>
      <c r="T553" s="29">
        <v>0</v>
      </c>
      <c r="U553" s="29">
        <v>0</v>
      </c>
      <c r="V553" s="65">
        <v>177</v>
      </c>
    </row>
    <row r="554" spans="1:22">
      <c r="A554" s="27" t="s">
        <v>2</v>
      </c>
      <c r="B554" s="28">
        <v>3020</v>
      </c>
      <c r="C554" s="28" t="s">
        <v>140</v>
      </c>
      <c r="D554" s="28" t="s">
        <v>7</v>
      </c>
      <c r="E554" s="28">
        <v>7121</v>
      </c>
      <c r="F554" s="28" t="s">
        <v>716</v>
      </c>
      <c r="G554" s="35">
        <v>4</v>
      </c>
      <c r="H554" s="36">
        <v>6</v>
      </c>
      <c r="I554" s="29">
        <v>0</v>
      </c>
      <c r="J554" s="29">
        <v>0</v>
      </c>
      <c r="K554" s="29">
        <v>0</v>
      </c>
      <c r="L554" s="29">
        <v>0</v>
      </c>
      <c r="M554" s="29">
        <v>24</v>
      </c>
      <c r="N554" s="29">
        <v>18</v>
      </c>
      <c r="O554" s="29">
        <v>21</v>
      </c>
      <c r="P554" s="29">
        <v>0</v>
      </c>
      <c r="Q554" s="29">
        <v>0</v>
      </c>
      <c r="R554" s="29">
        <v>0</v>
      </c>
      <c r="S554" s="29">
        <v>0</v>
      </c>
      <c r="T554" s="29">
        <v>0</v>
      </c>
      <c r="U554" s="29">
        <v>0</v>
      </c>
      <c r="V554" s="65">
        <v>63</v>
      </c>
    </row>
    <row r="555" spans="1:22">
      <c r="A555" s="27" t="s">
        <v>2</v>
      </c>
      <c r="B555" s="28">
        <v>3020</v>
      </c>
      <c r="C555" s="28" t="s">
        <v>140</v>
      </c>
      <c r="D555" s="28" t="s">
        <v>7</v>
      </c>
      <c r="E555" s="28">
        <v>1456</v>
      </c>
      <c r="F555" s="28" t="s">
        <v>676</v>
      </c>
      <c r="G555" s="35">
        <v>2</v>
      </c>
      <c r="H555" s="36">
        <v>9</v>
      </c>
      <c r="I555" s="29">
        <v>0</v>
      </c>
      <c r="J555" s="29">
        <v>0</v>
      </c>
      <c r="K555" s="29">
        <v>1</v>
      </c>
      <c r="L555" s="29">
        <v>0</v>
      </c>
      <c r="M555" s="29">
        <v>102</v>
      </c>
      <c r="N555" s="29">
        <v>109</v>
      </c>
      <c r="O555" s="29">
        <v>102</v>
      </c>
      <c r="P555" s="29">
        <v>90</v>
      </c>
      <c r="Q555" s="29">
        <v>78</v>
      </c>
      <c r="R555" s="29">
        <v>78</v>
      </c>
      <c r="S555" s="29">
        <v>0</v>
      </c>
      <c r="T555" s="29">
        <v>0</v>
      </c>
      <c r="U555" s="29">
        <v>0</v>
      </c>
      <c r="V555" s="65">
        <v>560</v>
      </c>
    </row>
    <row r="556" spans="1:22">
      <c r="A556" s="27" t="s">
        <v>2</v>
      </c>
      <c r="B556" s="28">
        <v>3020</v>
      </c>
      <c r="C556" s="28" t="s">
        <v>140</v>
      </c>
      <c r="D556" s="28" t="s">
        <v>7</v>
      </c>
      <c r="E556" s="28">
        <v>1926</v>
      </c>
      <c r="F556" s="28" t="s">
        <v>685</v>
      </c>
      <c r="G556" s="35">
        <v>3</v>
      </c>
      <c r="H556" s="36">
        <v>9</v>
      </c>
      <c r="I556" s="29">
        <v>0</v>
      </c>
      <c r="J556" s="29">
        <v>0</v>
      </c>
      <c r="K556" s="29">
        <v>0</v>
      </c>
      <c r="L556" s="29">
        <v>2</v>
      </c>
      <c r="M556" s="29">
        <v>58</v>
      </c>
      <c r="N556" s="29">
        <v>53</v>
      </c>
      <c r="O556" s="29">
        <v>32</v>
      </c>
      <c r="P556" s="29">
        <v>54</v>
      </c>
      <c r="Q556" s="29">
        <v>24</v>
      </c>
      <c r="R556" s="29">
        <v>15</v>
      </c>
      <c r="S556" s="29">
        <v>0</v>
      </c>
      <c r="T556" s="29">
        <v>0</v>
      </c>
      <c r="U556" s="29">
        <v>0</v>
      </c>
      <c r="V556" s="65">
        <v>238</v>
      </c>
    </row>
    <row r="557" spans="1:22">
      <c r="A557" s="27" t="s">
        <v>2</v>
      </c>
      <c r="B557" s="28">
        <v>3020</v>
      </c>
      <c r="C557" s="28" t="s">
        <v>140</v>
      </c>
      <c r="D557" s="28" t="s">
        <v>7</v>
      </c>
      <c r="E557" s="28">
        <v>1934</v>
      </c>
      <c r="F557" s="28" t="s">
        <v>692</v>
      </c>
      <c r="G557" s="35">
        <v>2</v>
      </c>
      <c r="H557" s="36">
        <v>9</v>
      </c>
      <c r="I557" s="29">
        <v>0</v>
      </c>
      <c r="J557" s="29">
        <v>0</v>
      </c>
      <c r="K557" s="29">
        <v>1</v>
      </c>
      <c r="L557" s="29">
        <v>0</v>
      </c>
      <c r="M557" s="29">
        <v>53</v>
      </c>
      <c r="N557" s="29">
        <v>63</v>
      </c>
      <c r="O557" s="29">
        <v>48</v>
      </c>
      <c r="P557" s="29">
        <v>55</v>
      </c>
      <c r="Q557" s="29">
        <v>37</v>
      </c>
      <c r="R557" s="29">
        <v>36</v>
      </c>
      <c r="S557" s="29">
        <v>0</v>
      </c>
      <c r="T557" s="29">
        <v>0</v>
      </c>
      <c r="U557" s="29">
        <v>0</v>
      </c>
      <c r="V557" s="65">
        <v>293</v>
      </c>
    </row>
    <row r="558" spans="1:22">
      <c r="A558" s="27" t="s">
        <v>2</v>
      </c>
      <c r="B558" s="28">
        <v>3020</v>
      </c>
      <c r="C558" s="28" t="s">
        <v>140</v>
      </c>
      <c r="D558" s="28" t="s">
        <v>7</v>
      </c>
      <c r="E558" s="28">
        <v>7218</v>
      </c>
      <c r="F558" s="28" t="s">
        <v>759</v>
      </c>
      <c r="G558" s="35">
        <v>4</v>
      </c>
      <c r="H558" s="36">
        <v>6</v>
      </c>
      <c r="I558" s="29">
        <v>0</v>
      </c>
      <c r="J558" s="29">
        <v>0</v>
      </c>
      <c r="K558" s="29">
        <v>0</v>
      </c>
      <c r="L558" s="29">
        <v>0</v>
      </c>
      <c r="M558" s="29">
        <v>18</v>
      </c>
      <c r="N558" s="29">
        <v>29</v>
      </c>
      <c r="O558" s="29">
        <v>20</v>
      </c>
      <c r="P558" s="29">
        <v>0</v>
      </c>
      <c r="Q558" s="29">
        <v>0</v>
      </c>
      <c r="R558" s="29">
        <v>0</v>
      </c>
      <c r="S558" s="29">
        <v>0</v>
      </c>
      <c r="T558" s="29">
        <v>0</v>
      </c>
      <c r="U558" s="29">
        <v>0</v>
      </c>
      <c r="V558" s="65">
        <v>67</v>
      </c>
    </row>
    <row r="559" spans="1:22">
      <c r="A559" s="27" t="s">
        <v>2</v>
      </c>
      <c r="B559" s="28">
        <v>3020</v>
      </c>
      <c r="C559" s="28" t="s">
        <v>140</v>
      </c>
      <c r="D559" s="28" t="s">
        <v>7</v>
      </c>
      <c r="E559" s="28">
        <v>7246</v>
      </c>
      <c r="F559" s="28" t="s">
        <v>150</v>
      </c>
      <c r="G559" s="35">
        <v>4</v>
      </c>
      <c r="H559" s="36">
        <v>6</v>
      </c>
      <c r="I559" s="29">
        <v>0</v>
      </c>
      <c r="J559" s="29">
        <v>0</v>
      </c>
      <c r="K559" s="29">
        <v>0</v>
      </c>
      <c r="L559" s="29">
        <v>0</v>
      </c>
      <c r="M559" s="29">
        <v>40</v>
      </c>
      <c r="N559" s="29">
        <v>39</v>
      </c>
      <c r="O559" s="29">
        <v>30</v>
      </c>
      <c r="P559" s="29">
        <v>0</v>
      </c>
      <c r="Q559" s="29">
        <v>0</v>
      </c>
      <c r="R559" s="29">
        <v>0</v>
      </c>
      <c r="S559" s="29">
        <v>0</v>
      </c>
      <c r="T559" s="29">
        <v>0</v>
      </c>
      <c r="U559" s="29">
        <v>0</v>
      </c>
      <c r="V559" s="65">
        <v>109</v>
      </c>
    </row>
    <row r="560" spans="1:22">
      <c r="A560" s="27" t="s">
        <v>2</v>
      </c>
      <c r="B560" s="28">
        <v>3020</v>
      </c>
      <c r="C560" s="28" t="s">
        <v>140</v>
      </c>
      <c r="D560" s="28" t="s">
        <v>7</v>
      </c>
      <c r="E560" s="28">
        <v>7278</v>
      </c>
      <c r="F560" s="28" t="s">
        <v>799</v>
      </c>
      <c r="G560" s="35">
        <v>4</v>
      </c>
      <c r="H560" s="36">
        <v>6</v>
      </c>
      <c r="I560" s="29">
        <v>0</v>
      </c>
      <c r="J560" s="29">
        <v>0</v>
      </c>
      <c r="K560" s="29">
        <v>0</v>
      </c>
      <c r="L560" s="29">
        <v>0</v>
      </c>
      <c r="M560" s="29">
        <v>86</v>
      </c>
      <c r="N560" s="29">
        <v>103</v>
      </c>
      <c r="O560" s="29">
        <v>103</v>
      </c>
      <c r="P560" s="29">
        <v>0</v>
      </c>
      <c r="Q560" s="29">
        <v>0</v>
      </c>
      <c r="R560" s="29">
        <v>0</v>
      </c>
      <c r="S560" s="29">
        <v>0</v>
      </c>
      <c r="T560" s="29">
        <v>0</v>
      </c>
      <c r="U560" s="29">
        <v>0</v>
      </c>
      <c r="V560" s="65">
        <v>292</v>
      </c>
    </row>
    <row r="561" spans="1:22">
      <c r="A561" s="27" t="s">
        <v>2</v>
      </c>
      <c r="B561" s="28">
        <v>3020</v>
      </c>
      <c r="C561" s="28" t="s">
        <v>140</v>
      </c>
      <c r="D561" s="28" t="s">
        <v>7</v>
      </c>
      <c r="E561" s="28">
        <v>7051</v>
      </c>
      <c r="F561" s="28" t="s">
        <v>698</v>
      </c>
      <c r="G561" s="35">
        <v>10</v>
      </c>
      <c r="H561" s="36">
        <v>12</v>
      </c>
      <c r="I561" s="29">
        <v>0</v>
      </c>
      <c r="J561" s="29">
        <v>0</v>
      </c>
      <c r="K561" s="29">
        <v>0</v>
      </c>
      <c r="L561" s="29">
        <v>0</v>
      </c>
      <c r="M561" s="29">
        <v>0</v>
      </c>
      <c r="N561" s="29">
        <v>0</v>
      </c>
      <c r="O561" s="29">
        <v>0</v>
      </c>
      <c r="P561" s="29">
        <v>0</v>
      </c>
      <c r="Q561" s="29">
        <v>0</v>
      </c>
      <c r="R561" s="29">
        <v>0</v>
      </c>
      <c r="S561" s="29">
        <v>11</v>
      </c>
      <c r="T561" s="29">
        <v>3</v>
      </c>
      <c r="U561" s="29">
        <v>14</v>
      </c>
      <c r="V561" s="65">
        <v>28</v>
      </c>
    </row>
    <row r="562" spans="1:22">
      <c r="A562" s="27" t="s">
        <v>2</v>
      </c>
      <c r="B562" s="28">
        <v>3020</v>
      </c>
      <c r="C562" s="28" t="s">
        <v>140</v>
      </c>
      <c r="D562" s="28" t="s">
        <v>7</v>
      </c>
      <c r="E562" s="28">
        <v>7561</v>
      </c>
      <c r="F562" s="28" t="s">
        <v>833</v>
      </c>
      <c r="G562" s="35">
        <v>7</v>
      </c>
      <c r="H562" s="36">
        <v>9</v>
      </c>
      <c r="I562" s="29">
        <v>0</v>
      </c>
      <c r="J562" s="29">
        <v>0</v>
      </c>
      <c r="K562" s="29">
        <v>0</v>
      </c>
      <c r="L562" s="29">
        <v>0</v>
      </c>
      <c r="M562" s="29">
        <v>0</v>
      </c>
      <c r="N562" s="29">
        <v>0</v>
      </c>
      <c r="O562" s="29">
        <v>0</v>
      </c>
      <c r="P562" s="29">
        <v>127</v>
      </c>
      <c r="Q562" s="29">
        <v>100</v>
      </c>
      <c r="R562" s="29">
        <v>104</v>
      </c>
      <c r="S562" s="29">
        <v>0</v>
      </c>
      <c r="T562" s="29">
        <v>0</v>
      </c>
      <c r="U562" s="29">
        <v>0</v>
      </c>
      <c r="V562" s="65">
        <v>331</v>
      </c>
    </row>
    <row r="563" spans="1:22">
      <c r="A563" s="27" t="s">
        <v>2</v>
      </c>
      <c r="B563" s="28">
        <v>3020</v>
      </c>
      <c r="C563" s="28" t="s">
        <v>140</v>
      </c>
      <c r="D563" s="28" t="s">
        <v>7</v>
      </c>
      <c r="E563" s="28">
        <v>7905</v>
      </c>
      <c r="F563" s="28" t="s">
        <v>845</v>
      </c>
      <c r="G563" s="35">
        <v>10</v>
      </c>
      <c r="H563" s="36">
        <v>12</v>
      </c>
      <c r="I563" s="29">
        <v>0</v>
      </c>
      <c r="J563" s="29">
        <v>0</v>
      </c>
      <c r="K563" s="29">
        <v>0</v>
      </c>
      <c r="L563" s="29">
        <v>0</v>
      </c>
      <c r="M563" s="29">
        <v>0</v>
      </c>
      <c r="N563" s="29">
        <v>0</v>
      </c>
      <c r="O563" s="29">
        <v>0</v>
      </c>
      <c r="P563" s="29">
        <v>0</v>
      </c>
      <c r="Q563" s="29">
        <v>0</v>
      </c>
      <c r="R563" s="29">
        <v>0</v>
      </c>
      <c r="S563" s="29">
        <v>20</v>
      </c>
      <c r="T563" s="29">
        <v>13</v>
      </c>
      <c r="U563" s="29">
        <v>5</v>
      </c>
      <c r="V563" s="65">
        <v>38</v>
      </c>
    </row>
    <row r="564" spans="1:22">
      <c r="A564" s="27" t="s">
        <v>2</v>
      </c>
      <c r="B564" s="28">
        <v>3020</v>
      </c>
      <c r="C564" s="28" t="s">
        <v>140</v>
      </c>
      <c r="D564" s="28" t="s">
        <v>7</v>
      </c>
      <c r="E564" s="28">
        <v>1282</v>
      </c>
      <c r="F564" s="28" t="s">
        <v>672</v>
      </c>
      <c r="G564" s="35">
        <v>4</v>
      </c>
      <c r="H564" s="36">
        <v>9</v>
      </c>
      <c r="I564" s="29">
        <v>0</v>
      </c>
      <c r="J564" s="29">
        <v>0</v>
      </c>
      <c r="K564" s="29">
        <v>0</v>
      </c>
      <c r="L564" s="29">
        <v>0</v>
      </c>
      <c r="M564" s="29">
        <v>65</v>
      </c>
      <c r="N564" s="29">
        <v>58</v>
      </c>
      <c r="O564" s="29">
        <v>64</v>
      </c>
      <c r="P564" s="29">
        <v>54</v>
      </c>
      <c r="Q564" s="29">
        <v>55</v>
      </c>
      <c r="R564" s="29">
        <v>50</v>
      </c>
      <c r="S564" s="29">
        <v>0</v>
      </c>
      <c r="T564" s="29">
        <v>0</v>
      </c>
      <c r="U564" s="29">
        <v>0</v>
      </c>
      <c r="V564" s="65">
        <v>346</v>
      </c>
    </row>
    <row r="565" spans="1:22">
      <c r="A565" s="27" t="s">
        <v>2</v>
      </c>
      <c r="B565" s="28">
        <v>3020</v>
      </c>
      <c r="C565" s="28" t="s">
        <v>140</v>
      </c>
      <c r="D565" s="28" t="s">
        <v>7</v>
      </c>
      <c r="E565" s="28">
        <v>1283</v>
      </c>
      <c r="F565" s="28" t="s">
        <v>673</v>
      </c>
      <c r="G565" s="35">
        <v>4</v>
      </c>
      <c r="H565" s="36">
        <v>9</v>
      </c>
      <c r="I565" s="29">
        <v>0</v>
      </c>
      <c r="J565" s="29">
        <v>0</v>
      </c>
      <c r="K565" s="29">
        <v>0</v>
      </c>
      <c r="L565" s="29">
        <v>0</v>
      </c>
      <c r="M565" s="29">
        <v>54</v>
      </c>
      <c r="N565" s="29">
        <v>47</v>
      </c>
      <c r="O565" s="29">
        <v>55</v>
      </c>
      <c r="P565" s="29">
        <v>46</v>
      </c>
      <c r="Q565" s="29">
        <v>64</v>
      </c>
      <c r="R565" s="29">
        <v>57</v>
      </c>
      <c r="S565" s="29">
        <v>0</v>
      </c>
      <c r="T565" s="29">
        <v>0</v>
      </c>
      <c r="U565" s="29">
        <v>0</v>
      </c>
      <c r="V565" s="65">
        <v>323</v>
      </c>
    </row>
    <row r="566" spans="1:22">
      <c r="A566" s="27" t="s">
        <v>2</v>
      </c>
      <c r="B566" s="28">
        <v>3020</v>
      </c>
      <c r="C566" s="28" t="s">
        <v>140</v>
      </c>
      <c r="D566" s="28" t="s">
        <v>7</v>
      </c>
      <c r="E566" s="28">
        <v>7233</v>
      </c>
      <c r="F566" s="28" t="s">
        <v>767</v>
      </c>
      <c r="G566" s="35">
        <v>4</v>
      </c>
      <c r="H566" s="36">
        <v>6</v>
      </c>
      <c r="I566" s="29">
        <v>0</v>
      </c>
      <c r="J566" s="29">
        <v>0</v>
      </c>
      <c r="K566" s="29">
        <v>0</v>
      </c>
      <c r="L566" s="29">
        <v>0</v>
      </c>
      <c r="M566" s="29">
        <v>21</v>
      </c>
      <c r="N566" s="29">
        <v>21</v>
      </c>
      <c r="O566" s="29">
        <v>18</v>
      </c>
      <c r="P566" s="29">
        <v>0</v>
      </c>
      <c r="Q566" s="29">
        <v>0</v>
      </c>
      <c r="R566" s="29">
        <v>0</v>
      </c>
      <c r="S566" s="29">
        <v>0</v>
      </c>
      <c r="T566" s="29">
        <v>0</v>
      </c>
      <c r="U566" s="29">
        <v>0</v>
      </c>
      <c r="V566" s="65">
        <v>60</v>
      </c>
    </row>
    <row r="567" spans="1:22">
      <c r="A567" s="27" t="s">
        <v>2</v>
      </c>
      <c r="B567" s="28">
        <v>3020</v>
      </c>
      <c r="C567" s="28" t="s">
        <v>140</v>
      </c>
      <c r="D567" s="28" t="s">
        <v>7</v>
      </c>
      <c r="E567" s="28">
        <v>1459</v>
      </c>
      <c r="F567" s="28" t="s">
        <v>679</v>
      </c>
      <c r="G567" s="35">
        <v>4</v>
      </c>
      <c r="H567" s="36">
        <v>9</v>
      </c>
      <c r="I567" s="29">
        <v>0</v>
      </c>
      <c r="J567" s="29">
        <v>0</v>
      </c>
      <c r="K567" s="29">
        <v>0</v>
      </c>
      <c r="L567" s="29">
        <v>0</v>
      </c>
      <c r="M567" s="29">
        <v>94</v>
      </c>
      <c r="N567" s="29">
        <v>99</v>
      </c>
      <c r="O567" s="29">
        <v>99</v>
      </c>
      <c r="P567" s="29">
        <v>89</v>
      </c>
      <c r="Q567" s="29">
        <v>71</v>
      </c>
      <c r="R567" s="29">
        <v>92</v>
      </c>
      <c r="S567" s="29">
        <v>0</v>
      </c>
      <c r="T567" s="29">
        <v>0</v>
      </c>
      <c r="U567" s="29">
        <v>0</v>
      </c>
      <c r="V567" s="65">
        <v>544</v>
      </c>
    </row>
    <row r="568" spans="1:22">
      <c r="A568" s="27" t="s">
        <v>2</v>
      </c>
      <c r="B568" s="28">
        <v>3020</v>
      </c>
      <c r="C568" s="28" t="s">
        <v>140</v>
      </c>
      <c r="D568" s="28" t="s">
        <v>7</v>
      </c>
      <c r="E568" s="28">
        <v>7565</v>
      </c>
      <c r="F568" s="28" t="s">
        <v>835</v>
      </c>
      <c r="G568" s="35">
        <v>4</v>
      </c>
      <c r="H568" s="36">
        <v>9</v>
      </c>
      <c r="I568" s="29">
        <v>0</v>
      </c>
      <c r="J568" s="29">
        <v>0</v>
      </c>
      <c r="K568" s="29">
        <v>0</v>
      </c>
      <c r="L568" s="29">
        <v>0</v>
      </c>
      <c r="M568" s="29">
        <v>102</v>
      </c>
      <c r="N568" s="29">
        <v>90</v>
      </c>
      <c r="O568" s="29">
        <v>96</v>
      </c>
      <c r="P568" s="29">
        <v>63</v>
      </c>
      <c r="Q568" s="29">
        <v>70</v>
      </c>
      <c r="R568" s="29">
        <v>76</v>
      </c>
      <c r="S568" s="29">
        <v>0</v>
      </c>
      <c r="T568" s="29">
        <v>0</v>
      </c>
      <c r="U568" s="29">
        <v>0</v>
      </c>
      <c r="V568" s="65">
        <v>497</v>
      </c>
    </row>
    <row r="569" spans="1:22">
      <c r="A569" s="27" t="s">
        <v>2</v>
      </c>
      <c r="B569" s="28">
        <v>3020</v>
      </c>
      <c r="C569" s="28" t="s">
        <v>140</v>
      </c>
      <c r="D569" s="28" t="s">
        <v>7</v>
      </c>
      <c r="E569" s="28">
        <v>7204</v>
      </c>
      <c r="F569" s="28" t="s">
        <v>749</v>
      </c>
      <c r="G569" s="35">
        <v>4</v>
      </c>
      <c r="H569" s="36">
        <v>6</v>
      </c>
      <c r="I569" s="29">
        <v>0</v>
      </c>
      <c r="J569" s="29">
        <v>0</v>
      </c>
      <c r="K569" s="29">
        <v>0</v>
      </c>
      <c r="L569" s="29">
        <v>0</v>
      </c>
      <c r="M569" s="29">
        <v>29</v>
      </c>
      <c r="N569" s="29">
        <v>12</v>
      </c>
      <c r="O569" s="29">
        <v>17</v>
      </c>
      <c r="P569" s="29">
        <v>0</v>
      </c>
      <c r="Q569" s="29">
        <v>0</v>
      </c>
      <c r="R569" s="29">
        <v>0</v>
      </c>
      <c r="S569" s="29">
        <v>0</v>
      </c>
      <c r="T569" s="29">
        <v>0</v>
      </c>
      <c r="U569" s="29">
        <v>0</v>
      </c>
      <c r="V569" s="65">
        <v>58</v>
      </c>
    </row>
    <row r="570" spans="1:22">
      <c r="A570" s="27" t="s">
        <v>2</v>
      </c>
      <c r="B570" s="28">
        <v>3020</v>
      </c>
      <c r="C570" s="28" t="s">
        <v>140</v>
      </c>
      <c r="D570" s="28" t="s">
        <v>7</v>
      </c>
      <c r="E570" s="28">
        <v>1460</v>
      </c>
      <c r="F570" s="28" t="s">
        <v>680</v>
      </c>
      <c r="G570" s="35">
        <v>4</v>
      </c>
      <c r="H570" s="36">
        <v>9</v>
      </c>
      <c r="I570" s="29">
        <v>0</v>
      </c>
      <c r="J570" s="29">
        <v>0</v>
      </c>
      <c r="K570" s="29">
        <v>0</v>
      </c>
      <c r="L570" s="29">
        <v>0</v>
      </c>
      <c r="M570" s="29">
        <v>93</v>
      </c>
      <c r="N570" s="29">
        <v>108</v>
      </c>
      <c r="O570" s="29">
        <v>123</v>
      </c>
      <c r="P570" s="29">
        <v>92</v>
      </c>
      <c r="Q570" s="29">
        <v>91</v>
      </c>
      <c r="R570" s="29">
        <v>89</v>
      </c>
      <c r="S570" s="29">
        <v>0</v>
      </c>
      <c r="T570" s="29">
        <v>0</v>
      </c>
      <c r="U570" s="29">
        <v>0</v>
      </c>
      <c r="V570" s="65">
        <v>596</v>
      </c>
    </row>
    <row r="571" spans="1:22">
      <c r="A571" s="27" t="s">
        <v>2</v>
      </c>
      <c r="B571" s="28">
        <v>3020</v>
      </c>
      <c r="C571" s="28" t="s">
        <v>140</v>
      </c>
      <c r="D571" s="28" t="s">
        <v>7</v>
      </c>
      <c r="E571" s="28">
        <v>7215</v>
      </c>
      <c r="F571" s="28" t="s">
        <v>757</v>
      </c>
      <c r="G571" s="35">
        <v>4</v>
      </c>
      <c r="H571" s="36">
        <v>6</v>
      </c>
      <c r="I571" s="29">
        <v>0</v>
      </c>
      <c r="J571" s="29">
        <v>0</v>
      </c>
      <c r="K571" s="29">
        <v>0</v>
      </c>
      <c r="L571" s="29">
        <v>0</v>
      </c>
      <c r="M571" s="29">
        <v>35</v>
      </c>
      <c r="N571" s="29">
        <v>31</v>
      </c>
      <c r="O571" s="29">
        <v>33</v>
      </c>
      <c r="P571" s="29">
        <v>0</v>
      </c>
      <c r="Q571" s="29">
        <v>0</v>
      </c>
      <c r="R571" s="29">
        <v>0</v>
      </c>
      <c r="S571" s="29">
        <v>0</v>
      </c>
      <c r="T571" s="29">
        <v>0</v>
      </c>
      <c r="U571" s="29">
        <v>0</v>
      </c>
      <c r="V571" s="65">
        <v>99</v>
      </c>
    </row>
    <row r="572" spans="1:22">
      <c r="A572" s="27" t="s">
        <v>2</v>
      </c>
      <c r="B572" s="28">
        <v>3020</v>
      </c>
      <c r="C572" s="28" t="s">
        <v>140</v>
      </c>
      <c r="D572" s="28" t="s">
        <v>7</v>
      </c>
      <c r="E572" s="28">
        <v>1457</v>
      </c>
      <c r="F572" s="28" t="s">
        <v>677</v>
      </c>
      <c r="G572" s="35">
        <v>3</v>
      </c>
      <c r="H572" s="36">
        <v>9</v>
      </c>
      <c r="I572" s="29">
        <v>0</v>
      </c>
      <c r="J572" s="29">
        <v>0</v>
      </c>
      <c r="K572" s="29">
        <v>0</v>
      </c>
      <c r="L572" s="29">
        <v>1</v>
      </c>
      <c r="M572" s="29">
        <v>81</v>
      </c>
      <c r="N572" s="29">
        <v>80</v>
      </c>
      <c r="O572" s="29">
        <v>97</v>
      </c>
      <c r="P572" s="29">
        <v>84</v>
      </c>
      <c r="Q572" s="29">
        <v>90</v>
      </c>
      <c r="R572" s="29">
        <v>78</v>
      </c>
      <c r="S572" s="29">
        <v>0</v>
      </c>
      <c r="T572" s="29">
        <v>0</v>
      </c>
      <c r="U572" s="29">
        <v>0</v>
      </c>
      <c r="V572" s="65">
        <v>511</v>
      </c>
    </row>
    <row r="573" spans="1:22">
      <c r="A573" s="27" t="s">
        <v>2</v>
      </c>
      <c r="B573" s="28">
        <v>3020</v>
      </c>
      <c r="C573" s="28" t="s">
        <v>140</v>
      </c>
      <c r="D573" s="28" t="s">
        <v>7</v>
      </c>
      <c r="E573" s="28">
        <v>7123</v>
      </c>
      <c r="F573" s="28" t="s">
        <v>717</v>
      </c>
      <c r="G573" s="35">
        <v>4</v>
      </c>
      <c r="H573" s="36">
        <v>6</v>
      </c>
      <c r="I573" s="29">
        <v>0</v>
      </c>
      <c r="J573" s="29">
        <v>0</v>
      </c>
      <c r="K573" s="29">
        <v>0</v>
      </c>
      <c r="L573" s="29">
        <v>0</v>
      </c>
      <c r="M573" s="29">
        <v>9</v>
      </c>
      <c r="N573" s="29">
        <v>15</v>
      </c>
      <c r="O573" s="29">
        <v>16</v>
      </c>
      <c r="P573" s="29">
        <v>0</v>
      </c>
      <c r="Q573" s="29">
        <v>0</v>
      </c>
      <c r="R573" s="29">
        <v>0</v>
      </c>
      <c r="S573" s="29">
        <v>0</v>
      </c>
      <c r="T573" s="29">
        <v>0</v>
      </c>
      <c r="U573" s="29">
        <v>0</v>
      </c>
      <c r="V573" s="65">
        <v>40</v>
      </c>
    </row>
    <row r="574" spans="1:22">
      <c r="A574" s="27" t="s">
        <v>2</v>
      </c>
      <c r="B574" s="28">
        <v>3020</v>
      </c>
      <c r="C574" s="28" t="s">
        <v>140</v>
      </c>
      <c r="D574" s="28" t="s">
        <v>7</v>
      </c>
      <c r="E574" s="28">
        <v>7273</v>
      </c>
      <c r="F574" s="28" t="s">
        <v>794</v>
      </c>
      <c r="G574" s="35">
        <v>4</v>
      </c>
      <c r="H574" s="36">
        <v>6</v>
      </c>
      <c r="I574" s="29">
        <v>0</v>
      </c>
      <c r="J574" s="29">
        <v>0</v>
      </c>
      <c r="K574" s="29">
        <v>0</v>
      </c>
      <c r="L574" s="29">
        <v>0</v>
      </c>
      <c r="M574" s="29">
        <v>38</v>
      </c>
      <c r="N574" s="29">
        <v>40</v>
      </c>
      <c r="O574" s="29">
        <v>27</v>
      </c>
      <c r="P574" s="29">
        <v>0</v>
      </c>
      <c r="Q574" s="29">
        <v>0</v>
      </c>
      <c r="R574" s="29">
        <v>0</v>
      </c>
      <c r="S574" s="29">
        <v>0</v>
      </c>
      <c r="T574" s="29">
        <v>0</v>
      </c>
      <c r="U574" s="29">
        <v>0</v>
      </c>
      <c r="V574" s="65">
        <v>105</v>
      </c>
    </row>
    <row r="575" spans="1:22">
      <c r="A575" s="27" t="s">
        <v>2</v>
      </c>
      <c r="B575" s="28">
        <v>3020</v>
      </c>
      <c r="C575" s="28" t="s">
        <v>140</v>
      </c>
      <c r="D575" s="28" t="s">
        <v>7</v>
      </c>
      <c r="E575" s="28">
        <v>7509</v>
      </c>
      <c r="F575" s="28" t="s">
        <v>809</v>
      </c>
      <c r="G575" s="35">
        <v>4</v>
      </c>
      <c r="H575" s="36">
        <v>6</v>
      </c>
      <c r="I575" s="29">
        <v>0</v>
      </c>
      <c r="J575" s="29">
        <v>0</v>
      </c>
      <c r="K575" s="29">
        <v>0</v>
      </c>
      <c r="L575" s="29">
        <v>0</v>
      </c>
      <c r="M575" s="29">
        <v>48</v>
      </c>
      <c r="N575" s="29">
        <v>40</v>
      </c>
      <c r="O575" s="29">
        <v>27</v>
      </c>
      <c r="P575" s="29">
        <v>0</v>
      </c>
      <c r="Q575" s="29">
        <v>0</v>
      </c>
      <c r="R575" s="29">
        <v>0</v>
      </c>
      <c r="S575" s="29">
        <v>0</v>
      </c>
      <c r="T575" s="29">
        <v>0</v>
      </c>
      <c r="U575" s="29">
        <v>0</v>
      </c>
      <c r="V575" s="65">
        <v>115</v>
      </c>
    </row>
    <row r="576" spans="1:22">
      <c r="A576" s="27" t="s">
        <v>2</v>
      </c>
      <c r="B576" s="28">
        <v>3020</v>
      </c>
      <c r="C576" s="28" t="s">
        <v>140</v>
      </c>
      <c r="D576" s="28" t="s">
        <v>7</v>
      </c>
      <c r="E576" s="28">
        <v>7279</v>
      </c>
      <c r="F576" s="28" t="s">
        <v>800</v>
      </c>
      <c r="G576" s="35">
        <v>4</v>
      </c>
      <c r="H576" s="36">
        <v>6</v>
      </c>
      <c r="I576" s="29">
        <v>0</v>
      </c>
      <c r="J576" s="29">
        <v>0</v>
      </c>
      <c r="K576" s="29">
        <v>0</v>
      </c>
      <c r="L576" s="29">
        <v>0</v>
      </c>
      <c r="M576" s="29">
        <v>67</v>
      </c>
      <c r="N576" s="29">
        <v>53</v>
      </c>
      <c r="O576" s="29">
        <v>73</v>
      </c>
      <c r="P576" s="29">
        <v>0</v>
      </c>
      <c r="Q576" s="29">
        <v>0</v>
      </c>
      <c r="R576" s="29">
        <v>0</v>
      </c>
      <c r="S576" s="29">
        <v>0</v>
      </c>
      <c r="T576" s="29">
        <v>0</v>
      </c>
      <c r="U576" s="29">
        <v>0</v>
      </c>
      <c r="V576" s="65">
        <v>193</v>
      </c>
    </row>
    <row r="577" spans="1:22">
      <c r="A577" s="27" t="s">
        <v>2</v>
      </c>
      <c r="B577" s="28">
        <v>3020</v>
      </c>
      <c r="C577" s="28" t="s">
        <v>140</v>
      </c>
      <c r="D577" s="28" t="s">
        <v>7</v>
      </c>
      <c r="E577" s="28">
        <v>1004</v>
      </c>
      <c r="F577" s="28" t="s">
        <v>671</v>
      </c>
      <c r="G577" s="35">
        <v>4</v>
      </c>
      <c r="H577" s="36">
        <v>6</v>
      </c>
      <c r="I577" s="29">
        <v>0</v>
      </c>
      <c r="J577" s="29">
        <v>0</v>
      </c>
      <c r="K577" s="29">
        <v>0</v>
      </c>
      <c r="L577" s="29">
        <v>0</v>
      </c>
      <c r="M577" s="29">
        <v>65</v>
      </c>
      <c r="N577" s="29">
        <v>81</v>
      </c>
      <c r="O577" s="29">
        <v>62</v>
      </c>
      <c r="P577" s="29">
        <v>0</v>
      </c>
      <c r="Q577" s="29">
        <v>0</v>
      </c>
      <c r="R577" s="29">
        <v>0</v>
      </c>
      <c r="S577" s="29">
        <v>0</v>
      </c>
      <c r="T577" s="29">
        <v>0</v>
      </c>
      <c r="U577" s="29">
        <v>0</v>
      </c>
      <c r="V577" s="65">
        <v>208</v>
      </c>
    </row>
    <row r="578" spans="1:22">
      <c r="A578" s="27" t="s">
        <v>2</v>
      </c>
      <c r="B578" s="28">
        <v>3020</v>
      </c>
      <c r="C578" s="28" t="s">
        <v>140</v>
      </c>
      <c r="D578" s="28" t="s">
        <v>7</v>
      </c>
      <c r="E578" s="28">
        <v>7205</v>
      </c>
      <c r="F578" s="28" t="s">
        <v>750</v>
      </c>
      <c r="G578" s="35">
        <v>4</v>
      </c>
      <c r="H578" s="36">
        <v>6</v>
      </c>
      <c r="I578" s="29">
        <v>0</v>
      </c>
      <c r="J578" s="29">
        <v>0</v>
      </c>
      <c r="K578" s="29">
        <v>0</v>
      </c>
      <c r="L578" s="29">
        <v>0</v>
      </c>
      <c r="M578" s="29">
        <v>13</v>
      </c>
      <c r="N578" s="29">
        <v>22</v>
      </c>
      <c r="O578" s="29">
        <v>15</v>
      </c>
      <c r="P578" s="29">
        <v>0</v>
      </c>
      <c r="Q578" s="29">
        <v>0</v>
      </c>
      <c r="R578" s="29">
        <v>0</v>
      </c>
      <c r="S578" s="29">
        <v>0</v>
      </c>
      <c r="T578" s="29">
        <v>0</v>
      </c>
      <c r="U578" s="29">
        <v>0</v>
      </c>
      <c r="V578" s="65">
        <v>50</v>
      </c>
    </row>
    <row r="579" spans="1:22">
      <c r="A579" s="27" t="s">
        <v>2</v>
      </c>
      <c r="B579" s="28">
        <v>3020</v>
      </c>
      <c r="C579" s="28" t="s">
        <v>140</v>
      </c>
      <c r="D579" s="28" t="s">
        <v>7</v>
      </c>
      <c r="E579" s="28">
        <v>7126</v>
      </c>
      <c r="F579" s="28" t="s">
        <v>718</v>
      </c>
      <c r="G579" s="35">
        <v>1</v>
      </c>
      <c r="H579" s="36">
        <v>6</v>
      </c>
      <c r="I579" s="29">
        <v>0</v>
      </c>
      <c r="J579" s="29">
        <v>29</v>
      </c>
      <c r="K579" s="29">
        <v>23</v>
      </c>
      <c r="L579" s="29">
        <v>30</v>
      </c>
      <c r="M579" s="29">
        <v>30</v>
      </c>
      <c r="N579" s="29">
        <v>43</v>
      </c>
      <c r="O579" s="29">
        <v>29</v>
      </c>
      <c r="P579" s="29">
        <v>0</v>
      </c>
      <c r="Q579" s="29">
        <v>0</v>
      </c>
      <c r="R579" s="29">
        <v>0</v>
      </c>
      <c r="S579" s="29">
        <v>0</v>
      </c>
      <c r="T579" s="29">
        <v>0</v>
      </c>
      <c r="U579" s="29">
        <v>0</v>
      </c>
      <c r="V579" s="65">
        <v>184</v>
      </c>
    </row>
    <row r="580" spans="1:22">
      <c r="A580" s="27" t="s">
        <v>2</v>
      </c>
      <c r="B580" s="28">
        <v>3020</v>
      </c>
      <c r="C580" s="28" t="s">
        <v>140</v>
      </c>
      <c r="D580" s="28" t="s">
        <v>7</v>
      </c>
      <c r="E580" s="28">
        <v>7127</v>
      </c>
      <c r="F580" s="28" t="s">
        <v>719</v>
      </c>
      <c r="G580" s="35">
        <v>4</v>
      </c>
      <c r="H580" s="36">
        <v>6</v>
      </c>
      <c r="I580" s="29">
        <v>0</v>
      </c>
      <c r="J580" s="29">
        <v>0</v>
      </c>
      <c r="K580" s="29">
        <v>0</v>
      </c>
      <c r="L580" s="29">
        <v>0</v>
      </c>
      <c r="M580" s="29">
        <v>17</v>
      </c>
      <c r="N580" s="29">
        <v>16</v>
      </c>
      <c r="O580" s="29">
        <v>14</v>
      </c>
      <c r="P580" s="29">
        <v>0</v>
      </c>
      <c r="Q580" s="29">
        <v>0</v>
      </c>
      <c r="R580" s="29">
        <v>0</v>
      </c>
      <c r="S580" s="29">
        <v>0</v>
      </c>
      <c r="T580" s="29">
        <v>0</v>
      </c>
      <c r="U580" s="29">
        <v>0</v>
      </c>
      <c r="V580" s="65">
        <v>47</v>
      </c>
    </row>
    <row r="581" spans="1:22">
      <c r="A581" s="27" t="s">
        <v>2</v>
      </c>
      <c r="B581" s="28">
        <v>3020</v>
      </c>
      <c r="C581" s="28" t="s">
        <v>140</v>
      </c>
      <c r="D581" s="28" t="s">
        <v>7</v>
      </c>
      <c r="E581" s="28">
        <v>7220</v>
      </c>
      <c r="F581" s="28" t="s">
        <v>760</v>
      </c>
      <c r="G581" s="35">
        <v>4</v>
      </c>
      <c r="H581" s="36">
        <v>6</v>
      </c>
      <c r="I581" s="29">
        <v>0</v>
      </c>
      <c r="J581" s="29">
        <v>0</v>
      </c>
      <c r="K581" s="29">
        <v>0</v>
      </c>
      <c r="L581" s="29">
        <v>0</v>
      </c>
      <c r="M581" s="29">
        <v>16</v>
      </c>
      <c r="N581" s="29">
        <v>27</v>
      </c>
      <c r="O581" s="29">
        <v>31</v>
      </c>
      <c r="P581" s="29">
        <v>0</v>
      </c>
      <c r="Q581" s="29">
        <v>0</v>
      </c>
      <c r="R581" s="29">
        <v>0</v>
      </c>
      <c r="S581" s="29">
        <v>0</v>
      </c>
      <c r="T581" s="29">
        <v>0</v>
      </c>
      <c r="U581" s="29">
        <v>0</v>
      </c>
      <c r="V581" s="65">
        <v>74</v>
      </c>
    </row>
    <row r="582" spans="1:22" ht="12" thickBot="1">
      <c r="A582" s="27" t="s">
        <v>2</v>
      </c>
      <c r="B582" s="28">
        <v>3020</v>
      </c>
      <c r="C582" s="28" t="s">
        <v>140</v>
      </c>
      <c r="D582" s="28" t="s">
        <v>7</v>
      </c>
      <c r="E582" s="28">
        <v>7128</v>
      </c>
      <c r="F582" s="28" t="s">
        <v>720</v>
      </c>
      <c r="G582" s="35">
        <v>4</v>
      </c>
      <c r="H582" s="36">
        <v>9</v>
      </c>
      <c r="I582" s="29">
        <v>0</v>
      </c>
      <c r="J582" s="29">
        <v>0</v>
      </c>
      <c r="K582" s="29">
        <v>0</v>
      </c>
      <c r="L582" s="29">
        <v>0</v>
      </c>
      <c r="M582" s="29">
        <v>27</v>
      </c>
      <c r="N582" s="29">
        <v>30</v>
      </c>
      <c r="O582" s="29">
        <v>34</v>
      </c>
      <c r="P582" s="29">
        <v>62</v>
      </c>
      <c r="Q582" s="29">
        <v>62</v>
      </c>
      <c r="R582" s="29">
        <v>53</v>
      </c>
      <c r="S582" s="29">
        <v>0</v>
      </c>
      <c r="T582" s="29">
        <v>0</v>
      </c>
      <c r="U582" s="29">
        <v>0</v>
      </c>
      <c r="V582" s="65">
        <v>268</v>
      </c>
    </row>
    <row r="583" spans="1:22" ht="12.75" thickTop="1" thickBot="1">
      <c r="A583" s="49" t="s">
        <v>3</v>
      </c>
      <c r="B583" s="50" t="s">
        <v>1218</v>
      </c>
      <c r="C583" s="51" t="s">
        <v>1219</v>
      </c>
      <c r="D583" s="51" t="s">
        <v>1220</v>
      </c>
      <c r="E583" s="50" t="s">
        <v>1221</v>
      </c>
      <c r="F583" s="52" t="s">
        <v>1222</v>
      </c>
      <c r="G583" s="53" t="s">
        <v>1223</v>
      </c>
      <c r="H583" s="53" t="s">
        <v>1224</v>
      </c>
      <c r="I583" s="54" t="s">
        <v>4</v>
      </c>
      <c r="J583" s="50" t="str">
        <f>TEXT(0,1)</f>
        <v>1</v>
      </c>
      <c r="K583" s="50" t="str">
        <f>TEXT(0,2)</f>
        <v>2</v>
      </c>
      <c r="L583" s="50" t="str">
        <f>TEXT(0,3)</f>
        <v>3</v>
      </c>
      <c r="M583" s="50" t="str">
        <f>TEXT(0,4)</f>
        <v>4</v>
      </c>
      <c r="N583" s="50" t="str">
        <f>TEXT(0,5)</f>
        <v>5</v>
      </c>
      <c r="O583" s="50" t="str">
        <f>TEXT(0,6)</f>
        <v>6</v>
      </c>
      <c r="P583" s="50" t="str">
        <f>TEXT(0,7)</f>
        <v>7</v>
      </c>
      <c r="Q583" s="50" t="str">
        <f>TEXT(0,8)</f>
        <v>8</v>
      </c>
      <c r="R583" s="50" t="str">
        <f>TEXT(0,9)</f>
        <v>9</v>
      </c>
      <c r="S583" s="50" t="str">
        <f>TEXT(0,10)</f>
        <v>10</v>
      </c>
      <c r="T583" s="50" t="str">
        <f>TEXT(0,11)</f>
        <v>11</v>
      </c>
      <c r="U583" s="55" t="str">
        <f>TEXT(0,12)</f>
        <v>12</v>
      </c>
      <c r="V583" s="56" t="s">
        <v>5</v>
      </c>
    </row>
    <row r="584" spans="1:22" ht="12" thickTop="1">
      <c r="A584" s="27" t="s">
        <v>2</v>
      </c>
      <c r="B584" s="28">
        <v>3020</v>
      </c>
      <c r="C584" s="28" t="s">
        <v>140</v>
      </c>
      <c r="D584" s="28" t="s">
        <v>7</v>
      </c>
      <c r="E584" s="28">
        <v>7178</v>
      </c>
      <c r="F584" s="28" t="s">
        <v>143</v>
      </c>
      <c r="G584" s="35">
        <v>4</v>
      </c>
      <c r="H584" s="36">
        <v>6</v>
      </c>
      <c r="I584" s="29">
        <v>0</v>
      </c>
      <c r="J584" s="29">
        <v>0</v>
      </c>
      <c r="K584" s="29">
        <v>0</v>
      </c>
      <c r="L584" s="29">
        <v>0</v>
      </c>
      <c r="M584" s="29">
        <v>31</v>
      </c>
      <c r="N584" s="29">
        <v>27</v>
      </c>
      <c r="O584" s="29">
        <v>24</v>
      </c>
      <c r="P584" s="29">
        <v>0</v>
      </c>
      <c r="Q584" s="29">
        <v>0</v>
      </c>
      <c r="R584" s="29">
        <v>0</v>
      </c>
      <c r="S584" s="29">
        <v>0</v>
      </c>
      <c r="T584" s="29">
        <v>0</v>
      </c>
      <c r="U584" s="29">
        <v>0</v>
      </c>
      <c r="V584" s="65">
        <v>82</v>
      </c>
    </row>
    <row r="585" spans="1:22">
      <c r="A585" s="27" t="s">
        <v>2</v>
      </c>
      <c r="B585" s="28">
        <v>3020</v>
      </c>
      <c r="C585" s="28" t="s">
        <v>140</v>
      </c>
      <c r="D585" s="28" t="s">
        <v>7</v>
      </c>
      <c r="E585" s="28">
        <v>7250</v>
      </c>
      <c r="F585" s="28" t="s">
        <v>151</v>
      </c>
      <c r="G585" s="35">
        <v>4</v>
      </c>
      <c r="H585" s="36">
        <v>6</v>
      </c>
      <c r="I585" s="29">
        <v>0</v>
      </c>
      <c r="J585" s="29">
        <v>0</v>
      </c>
      <c r="K585" s="29">
        <v>0</v>
      </c>
      <c r="L585" s="29">
        <v>0</v>
      </c>
      <c r="M585" s="29">
        <v>27</v>
      </c>
      <c r="N585" s="29">
        <v>27</v>
      </c>
      <c r="O585" s="29">
        <v>26</v>
      </c>
      <c r="P585" s="29">
        <v>0</v>
      </c>
      <c r="Q585" s="29">
        <v>0</v>
      </c>
      <c r="R585" s="29">
        <v>0</v>
      </c>
      <c r="S585" s="29">
        <v>0</v>
      </c>
      <c r="T585" s="29">
        <v>0</v>
      </c>
      <c r="U585" s="29">
        <v>0</v>
      </c>
      <c r="V585" s="65">
        <v>80</v>
      </c>
    </row>
    <row r="586" spans="1:22">
      <c r="A586" s="27" t="s">
        <v>2</v>
      </c>
      <c r="B586" s="28">
        <v>3020</v>
      </c>
      <c r="C586" s="28" t="s">
        <v>140</v>
      </c>
      <c r="D586" s="28" t="s">
        <v>7</v>
      </c>
      <c r="E586" s="28">
        <v>7129</v>
      </c>
      <c r="F586" s="28" t="s">
        <v>721</v>
      </c>
      <c r="G586" s="35">
        <v>4</v>
      </c>
      <c r="H586" s="36">
        <v>4</v>
      </c>
      <c r="I586" s="29">
        <v>0</v>
      </c>
      <c r="J586" s="29">
        <v>0</v>
      </c>
      <c r="K586" s="29">
        <v>0</v>
      </c>
      <c r="L586" s="29">
        <v>0</v>
      </c>
      <c r="M586" s="29">
        <v>1</v>
      </c>
      <c r="N586" s="29">
        <v>0</v>
      </c>
      <c r="O586" s="29">
        <v>0</v>
      </c>
      <c r="P586" s="29">
        <v>0</v>
      </c>
      <c r="Q586" s="29">
        <v>0</v>
      </c>
      <c r="R586" s="29">
        <v>0</v>
      </c>
      <c r="S586" s="29">
        <v>0</v>
      </c>
      <c r="T586" s="29">
        <v>0</v>
      </c>
      <c r="U586" s="29">
        <v>0</v>
      </c>
      <c r="V586" s="65">
        <v>1</v>
      </c>
    </row>
    <row r="587" spans="1:22">
      <c r="A587" s="27" t="s">
        <v>2</v>
      </c>
      <c r="B587" s="28">
        <v>3020</v>
      </c>
      <c r="C587" s="28" t="s">
        <v>140</v>
      </c>
      <c r="D587" s="28" t="s">
        <v>7</v>
      </c>
      <c r="E587" s="28">
        <v>7512</v>
      </c>
      <c r="F587" s="28" t="s">
        <v>810</v>
      </c>
      <c r="G587" s="35">
        <v>4</v>
      </c>
      <c r="H587" s="36">
        <v>9</v>
      </c>
      <c r="I587" s="29">
        <v>0</v>
      </c>
      <c r="J587" s="29">
        <v>0</v>
      </c>
      <c r="K587" s="29">
        <v>0</v>
      </c>
      <c r="L587" s="29">
        <v>0</v>
      </c>
      <c r="M587" s="29">
        <v>57</v>
      </c>
      <c r="N587" s="29">
        <v>49</v>
      </c>
      <c r="O587" s="29">
        <v>43</v>
      </c>
      <c r="P587" s="29">
        <v>61</v>
      </c>
      <c r="Q587" s="29">
        <v>57</v>
      </c>
      <c r="R587" s="29">
        <v>73</v>
      </c>
      <c r="S587" s="29">
        <v>0</v>
      </c>
      <c r="T587" s="29">
        <v>0</v>
      </c>
      <c r="U587" s="29">
        <v>0</v>
      </c>
      <c r="V587" s="65">
        <v>340</v>
      </c>
    </row>
    <row r="588" spans="1:22">
      <c r="A588" s="27" t="s">
        <v>2</v>
      </c>
      <c r="B588" s="28">
        <v>3020</v>
      </c>
      <c r="C588" s="28" t="s">
        <v>140</v>
      </c>
      <c r="D588" s="28" t="s">
        <v>7</v>
      </c>
      <c r="E588" s="28">
        <v>7059</v>
      </c>
      <c r="F588" s="28" t="s">
        <v>142</v>
      </c>
      <c r="G588" s="35">
        <v>10</v>
      </c>
      <c r="H588" s="36">
        <v>12</v>
      </c>
      <c r="I588" s="29">
        <v>0</v>
      </c>
      <c r="J588" s="29">
        <v>0</v>
      </c>
      <c r="K588" s="29">
        <v>0</v>
      </c>
      <c r="L588" s="29">
        <v>0</v>
      </c>
      <c r="M588" s="29">
        <v>0</v>
      </c>
      <c r="N588" s="29">
        <v>0</v>
      </c>
      <c r="O588" s="29">
        <v>0</v>
      </c>
      <c r="P588" s="29">
        <v>0</v>
      </c>
      <c r="Q588" s="29">
        <v>0</v>
      </c>
      <c r="R588" s="29">
        <v>0</v>
      </c>
      <c r="S588" s="29">
        <v>197</v>
      </c>
      <c r="T588" s="29">
        <v>106</v>
      </c>
      <c r="U588" s="29">
        <v>90</v>
      </c>
      <c r="V588" s="65">
        <v>393</v>
      </c>
    </row>
    <row r="589" spans="1:22">
      <c r="A589" s="27" t="s">
        <v>2</v>
      </c>
      <c r="B589" s="28">
        <v>3020</v>
      </c>
      <c r="C589" s="28" t="s">
        <v>140</v>
      </c>
      <c r="D589" s="28" t="s">
        <v>7</v>
      </c>
      <c r="E589" s="28">
        <v>7132</v>
      </c>
      <c r="F589" s="28" t="s">
        <v>722</v>
      </c>
      <c r="G589" s="35">
        <v>4</v>
      </c>
      <c r="H589" s="36">
        <v>6</v>
      </c>
      <c r="I589" s="29">
        <v>0</v>
      </c>
      <c r="J589" s="29">
        <v>0</v>
      </c>
      <c r="K589" s="29">
        <v>0</v>
      </c>
      <c r="L589" s="29">
        <v>0</v>
      </c>
      <c r="M589" s="29">
        <v>24</v>
      </c>
      <c r="N589" s="29">
        <v>23</v>
      </c>
      <c r="O589" s="29">
        <v>11</v>
      </c>
      <c r="P589" s="29">
        <v>0</v>
      </c>
      <c r="Q589" s="29">
        <v>0</v>
      </c>
      <c r="R589" s="29">
        <v>0</v>
      </c>
      <c r="S589" s="29">
        <v>0</v>
      </c>
      <c r="T589" s="29">
        <v>0</v>
      </c>
      <c r="U589" s="29">
        <v>0</v>
      </c>
      <c r="V589" s="65">
        <v>58</v>
      </c>
    </row>
    <row r="590" spans="1:22">
      <c r="A590" s="27" t="s">
        <v>2</v>
      </c>
      <c r="B590" s="28">
        <v>3020</v>
      </c>
      <c r="C590" s="28" t="s">
        <v>140</v>
      </c>
      <c r="D590" s="28" t="s">
        <v>7</v>
      </c>
      <c r="E590" s="28">
        <v>7513</v>
      </c>
      <c r="F590" s="28" t="s">
        <v>811</v>
      </c>
      <c r="G590" s="35">
        <v>7</v>
      </c>
      <c r="H590" s="36">
        <v>9</v>
      </c>
      <c r="I590" s="29">
        <v>0</v>
      </c>
      <c r="J590" s="29">
        <v>0</v>
      </c>
      <c r="K590" s="29">
        <v>0</v>
      </c>
      <c r="L590" s="29">
        <v>0</v>
      </c>
      <c r="M590" s="29">
        <v>0</v>
      </c>
      <c r="N590" s="29">
        <v>0</v>
      </c>
      <c r="O590" s="29">
        <v>0</v>
      </c>
      <c r="P590" s="29">
        <v>77</v>
      </c>
      <c r="Q590" s="29">
        <v>80</v>
      </c>
      <c r="R590" s="29">
        <v>74</v>
      </c>
      <c r="S590" s="29">
        <v>0</v>
      </c>
      <c r="T590" s="29">
        <v>0</v>
      </c>
      <c r="U590" s="29">
        <v>0</v>
      </c>
      <c r="V590" s="65">
        <v>231</v>
      </c>
    </row>
    <row r="591" spans="1:22">
      <c r="A591" s="27" t="s">
        <v>2</v>
      </c>
      <c r="B591" s="28">
        <v>3020</v>
      </c>
      <c r="C591" s="28" t="s">
        <v>140</v>
      </c>
      <c r="D591" s="28" t="s">
        <v>7</v>
      </c>
      <c r="E591" s="28">
        <v>7552</v>
      </c>
      <c r="F591" s="28" t="s">
        <v>830</v>
      </c>
      <c r="G591" s="35">
        <v>7</v>
      </c>
      <c r="H591" s="36">
        <v>9</v>
      </c>
      <c r="I591" s="29">
        <v>0</v>
      </c>
      <c r="J591" s="29">
        <v>0</v>
      </c>
      <c r="K591" s="29">
        <v>0</v>
      </c>
      <c r="L591" s="29">
        <v>0</v>
      </c>
      <c r="M591" s="29">
        <v>0</v>
      </c>
      <c r="N591" s="29">
        <v>0</v>
      </c>
      <c r="O591" s="29">
        <v>0</v>
      </c>
      <c r="P591" s="29">
        <v>148</v>
      </c>
      <c r="Q591" s="29">
        <v>135</v>
      </c>
      <c r="R591" s="29">
        <v>131</v>
      </c>
      <c r="S591" s="29">
        <v>0</v>
      </c>
      <c r="T591" s="29">
        <v>0</v>
      </c>
      <c r="U591" s="29">
        <v>0</v>
      </c>
      <c r="V591" s="65">
        <v>414</v>
      </c>
    </row>
    <row r="592" spans="1:22">
      <c r="A592" s="27" t="s">
        <v>2</v>
      </c>
      <c r="B592" s="28">
        <v>3020</v>
      </c>
      <c r="C592" s="28" t="s">
        <v>140</v>
      </c>
      <c r="D592" s="28" t="s">
        <v>7</v>
      </c>
      <c r="E592" s="28">
        <v>7255</v>
      </c>
      <c r="F592" s="28" t="s">
        <v>782</v>
      </c>
      <c r="G592" s="35">
        <v>4</v>
      </c>
      <c r="H592" s="36">
        <v>6</v>
      </c>
      <c r="I592" s="29">
        <v>0</v>
      </c>
      <c r="J592" s="29">
        <v>0</v>
      </c>
      <c r="K592" s="29">
        <v>0</v>
      </c>
      <c r="L592" s="29">
        <v>0</v>
      </c>
      <c r="M592" s="29">
        <v>22</v>
      </c>
      <c r="N592" s="29">
        <v>15</v>
      </c>
      <c r="O592" s="29">
        <v>16</v>
      </c>
      <c r="P592" s="29">
        <v>0</v>
      </c>
      <c r="Q592" s="29">
        <v>0</v>
      </c>
      <c r="R592" s="29">
        <v>0</v>
      </c>
      <c r="S592" s="29">
        <v>0</v>
      </c>
      <c r="T592" s="29">
        <v>0</v>
      </c>
      <c r="U592" s="29">
        <v>0</v>
      </c>
      <c r="V592" s="65">
        <v>53</v>
      </c>
    </row>
    <row r="593" spans="1:22">
      <c r="A593" s="27" t="s">
        <v>2</v>
      </c>
      <c r="B593" s="28">
        <v>3020</v>
      </c>
      <c r="C593" s="28" t="s">
        <v>140</v>
      </c>
      <c r="D593" s="28" t="s">
        <v>7</v>
      </c>
      <c r="E593" s="28">
        <v>1931</v>
      </c>
      <c r="F593" s="28" t="s">
        <v>690</v>
      </c>
      <c r="G593" s="35">
        <v>4</v>
      </c>
      <c r="H593" s="36">
        <v>9</v>
      </c>
      <c r="I593" s="29">
        <v>0</v>
      </c>
      <c r="J593" s="29">
        <v>0</v>
      </c>
      <c r="K593" s="29">
        <v>0</v>
      </c>
      <c r="L593" s="29">
        <v>0</v>
      </c>
      <c r="M593" s="29">
        <v>62</v>
      </c>
      <c r="N593" s="29">
        <v>47</v>
      </c>
      <c r="O593" s="29">
        <v>52</v>
      </c>
      <c r="P593" s="29">
        <v>39</v>
      </c>
      <c r="Q593" s="29">
        <v>36</v>
      </c>
      <c r="R593" s="29">
        <v>17</v>
      </c>
      <c r="S593" s="29">
        <v>0</v>
      </c>
      <c r="T593" s="29">
        <v>0</v>
      </c>
      <c r="U593" s="29">
        <v>0</v>
      </c>
      <c r="V593" s="65">
        <v>253</v>
      </c>
    </row>
    <row r="594" spans="1:22">
      <c r="A594" s="27" t="s">
        <v>2</v>
      </c>
      <c r="B594" s="28">
        <v>3020</v>
      </c>
      <c r="C594" s="28" t="s">
        <v>140</v>
      </c>
      <c r="D594" s="28" t="s">
        <v>7</v>
      </c>
      <c r="E594" s="28">
        <v>7514</v>
      </c>
      <c r="F594" s="28" t="s">
        <v>152</v>
      </c>
      <c r="G594" s="35">
        <v>4</v>
      </c>
      <c r="H594" s="36">
        <v>6</v>
      </c>
      <c r="I594" s="29">
        <v>0</v>
      </c>
      <c r="J594" s="29">
        <v>0</v>
      </c>
      <c r="K594" s="29">
        <v>0</v>
      </c>
      <c r="L594" s="29">
        <v>0</v>
      </c>
      <c r="M594" s="29">
        <v>8</v>
      </c>
      <c r="N594" s="29">
        <v>10</v>
      </c>
      <c r="O594" s="29">
        <v>12</v>
      </c>
      <c r="P594" s="29">
        <v>0</v>
      </c>
      <c r="Q594" s="29">
        <v>0</v>
      </c>
      <c r="R594" s="29">
        <v>0</v>
      </c>
      <c r="S594" s="29">
        <v>0</v>
      </c>
      <c r="T594" s="29">
        <v>0</v>
      </c>
      <c r="U594" s="29">
        <v>0</v>
      </c>
      <c r="V594" s="65">
        <v>30</v>
      </c>
    </row>
    <row r="595" spans="1:22">
      <c r="A595" s="27" t="s">
        <v>2</v>
      </c>
      <c r="B595" s="28">
        <v>3020</v>
      </c>
      <c r="C595" s="28" t="s">
        <v>140</v>
      </c>
      <c r="D595" s="28" t="s">
        <v>7</v>
      </c>
      <c r="E595" s="28">
        <v>7240</v>
      </c>
      <c r="F595" s="28" t="s">
        <v>773</v>
      </c>
      <c r="G595" s="35" t="s">
        <v>4</v>
      </c>
      <c r="H595" s="36">
        <v>6</v>
      </c>
      <c r="I595" s="29">
        <v>1</v>
      </c>
      <c r="J595" s="29">
        <v>0</v>
      </c>
      <c r="K595" s="29">
        <v>0</v>
      </c>
      <c r="L595" s="29">
        <v>0</v>
      </c>
      <c r="M595" s="29">
        <v>23</v>
      </c>
      <c r="N595" s="29">
        <v>36</v>
      </c>
      <c r="O595" s="29">
        <v>20</v>
      </c>
      <c r="P595" s="29">
        <v>0</v>
      </c>
      <c r="Q595" s="29">
        <v>0</v>
      </c>
      <c r="R595" s="29">
        <v>0</v>
      </c>
      <c r="S595" s="29">
        <v>0</v>
      </c>
      <c r="T595" s="29">
        <v>0</v>
      </c>
      <c r="U595" s="29">
        <v>0</v>
      </c>
      <c r="V595" s="65">
        <v>80</v>
      </c>
    </row>
    <row r="596" spans="1:22">
      <c r="A596" s="27" t="s">
        <v>2</v>
      </c>
      <c r="B596" s="28">
        <v>3020</v>
      </c>
      <c r="C596" s="28" t="s">
        <v>140</v>
      </c>
      <c r="D596" s="28" t="s">
        <v>7</v>
      </c>
      <c r="E596" s="28">
        <v>7567</v>
      </c>
      <c r="F596" s="28" t="s">
        <v>836</v>
      </c>
      <c r="G596" s="35">
        <v>4</v>
      </c>
      <c r="H596" s="36">
        <v>6</v>
      </c>
      <c r="I596" s="29">
        <v>0</v>
      </c>
      <c r="J596" s="29">
        <v>0</v>
      </c>
      <c r="K596" s="29">
        <v>0</v>
      </c>
      <c r="L596" s="29">
        <v>0</v>
      </c>
      <c r="M596" s="29">
        <v>18</v>
      </c>
      <c r="N596" s="29">
        <v>9</v>
      </c>
      <c r="O596" s="29">
        <v>14</v>
      </c>
      <c r="P596" s="29">
        <v>0</v>
      </c>
      <c r="Q596" s="29">
        <v>0</v>
      </c>
      <c r="R596" s="29">
        <v>0</v>
      </c>
      <c r="S596" s="29">
        <v>0</v>
      </c>
      <c r="T596" s="29">
        <v>0</v>
      </c>
      <c r="U596" s="29">
        <v>0</v>
      </c>
      <c r="V596" s="65">
        <v>41</v>
      </c>
    </row>
    <row r="597" spans="1:22">
      <c r="A597" s="27" t="s">
        <v>2</v>
      </c>
      <c r="B597" s="28">
        <v>3020</v>
      </c>
      <c r="C597" s="28" t="s">
        <v>140</v>
      </c>
      <c r="D597" s="28" t="s">
        <v>7</v>
      </c>
      <c r="E597" s="28">
        <v>7136</v>
      </c>
      <c r="F597" s="28" t="s">
        <v>723</v>
      </c>
      <c r="G597" s="35">
        <v>4</v>
      </c>
      <c r="H597" s="36">
        <v>6</v>
      </c>
      <c r="I597" s="29">
        <v>0</v>
      </c>
      <c r="J597" s="29">
        <v>0</v>
      </c>
      <c r="K597" s="29">
        <v>0</v>
      </c>
      <c r="L597" s="29">
        <v>0</v>
      </c>
      <c r="M597" s="29">
        <v>23</v>
      </c>
      <c r="N597" s="29">
        <v>24</v>
      </c>
      <c r="O597" s="29">
        <v>16</v>
      </c>
      <c r="P597" s="29">
        <v>0</v>
      </c>
      <c r="Q597" s="29">
        <v>0</v>
      </c>
      <c r="R597" s="29">
        <v>0</v>
      </c>
      <c r="S597" s="29">
        <v>0</v>
      </c>
      <c r="T597" s="29">
        <v>0</v>
      </c>
      <c r="U597" s="29">
        <v>0</v>
      </c>
      <c r="V597" s="65">
        <v>63</v>
      </c>
    </row>
    <row r="598" spans="1:22">
      <c r="A598" s="27" t="s">
        <v>2</v>
      </c>
      <c r="B598" s="28">
        <v>3020</v>
      </c>
      <c r="C598" s="28" t="s">
        <v>140</v>
      </c>
      <c r="D598" s="28" t="s">
        <v>7</v>
      </c>
      <c r="E598" s="28">
        <v>1951</v>
      </c>
      <c r="F598" s="28" t="s">
        <v>696</v>
      </c>
      <c r="G598" s="35">
        <v>4</v>
      </c>
      <c r="H598" s="36">
        <v>9</v>
      </c>
      <c r="I598" s="29">
        <v>0</v>
      </c>
      <c r="J598" s="29">
        <v>0</v>
      </c>
      <c r="K598" s="29">
        <v>0</v>
      </c>
      <c r="L598" s="29">
        <v>0</v>
      </c>
      <c r="M598" s="29">
        <v>43</v>
      </c>
      <c r="N598" s="29">
        <v>40</v>
      </c>
      <c r="O598" s="29">
        <v>35</v>
      </c>
      <c r="P598" s="29">
        <v>41</v>
      </c>
      <c r="Q598" s="29">
        <v>48</v>
      </c>
      <c r="R598" s="29">
        <v>48</v>
      </c>
      <c r="S598" s="29">
        <v>0</v>
      </c>
      <c r="T598" s="29">
        <v>0</v>
      </c>
      <c r="U598" s="29">
        <v>0</v>
      </c>
      <c r="V598" s="65">
        <v>255</v>
      </c>
    </row>
    <row r="599" spans="1:22">
      <c r="A599" s="27" t="s">
        <v>2</v>
      </c>
      <c r="B599" s="28">
        <v>3020</v>
      </c>
      <c r="C599" s="28" t="s">
        <v>140</v>
      </c>
      <c r="D599" s="28" t="s">
        <v>7</v>
      </c>
      <c r="E599" s="28">
        <v>7188</v>
      </c>
      <c r="F599" s="28" t="s">
        <v>145</v>
      </c>
      <c r="G599" s="35">
        <v>4</v>
      </c>
      <c r="H599" s="36">
        <v>6</v>
      </c>
      <c r="I599" s="29">
        <v>0</v>
      </c>
      <c r="J599" s="29">
        <v>0</v>
      </c>
      <c r="K599" s="29">
        <v>0</v>
      </c>
      <c r="L599" s="29">
        <v>0</v>
      </c>
      <c r="M599" s="29">
        <v>36</v>
      </c>
      <c r="N599" s="29">
        <v>36</v>
      </c>
      <c r="O599" s="29">
        <v>39</v>
      </c>
      <c r="P599" s="29">
        <v>0</v>
      </c>
      <c r="Q599" s="29">
        <v>0</v>
      </c>
      <c r="R599" s="29">
        <v>0</v>
      </c>
      <c r="S599" s="29">
        <v>0</v>
      </c>
      <c r="T599" s="29">
        <v>0</v>
      </c>
      <c r="U599" s="29">
        <v>0</v>
      </c>
      <c r="V599" s="65">
        <v>111</v>
      </c>
    </row>
    <row r="600" spans="1:22">
      <c r="A600" s="27" t="s">
        <v>2</v>
      </c>
      <c r="B600" s="28">
        <v>3020</v>
      </c>
      <c r="C600" s="28" t="s">
        <v>140</v>
      </c>
      <c r="D600" s="28" t="s">
        <v>7</v>
      </c>
      <c r="E600" s="28">
        <v>7075</v>
      </c>
      <c r="F600" s="28" t="s">
        <v>707</v>
      </c>
      <c r="G600" s="35">
        <v>10</v>
      </c>
      <c r="H600" s="36">
        <v>12</v>
      </c>
      <c r="I600" s="29">
        <v>0</v>
      </c>
      <c r="J600" s="29">
        <v>0</v>
      </c>
      <c r="K600" s="29">
        <v>0</v>
      </c>
      <c r="L600" s="29">
        <v>0</v>
      </c>
      <c r="M600" s="29">
        <v>0</v>
      </c>
      <c r="N600" s="29">
        <v>0</v>
      </c>
      <c r="O600" s="29">
        <v>0</v>
      </c>
      <c r="P600" s="29">
        <v>0</v>
      </c>
      <c r="Q600" s="29">
        <v>0</v>
      </c>
      <c r="R600" s="29">
        <v>0</v>
      </c>
      <c r="S600" s="29">
        <v>62</v>
      </c>
      <c r="T600" s="29">
        <v>30</v>
      </c>
      <c r="U600" s="29">
        <v>18</v>
      </c>
      <c r="V600" s="65">
        <v>110</v>
      </c>
    </row>
    <row r="601" spans="1:22">
      <c r="A601" s="27" t="s">
        <v>2</v>
      </c>
      <c r="B601" s="28">
        <v>3020</v>
      </c>
      <c r="C601" s="28" t="s">
        <v>140</v>
      </c>
      <c r="D601" s="28" t="s">
        <v>7</v>
      </c>
      <c r="E601" s="28">
        <v>1003</v>
      </c>
      <c r="F601" s="28" t="s">
        <v>670</v>
      </c>
      <c r="G601" s="35">
        <v>4</v>
      </c>
      <c r="H601" s="36">
        <v>6</v>
      </c>
      <c r="I601" s="29">
        <v>0</v>
      </c>
      <c r="J601" s="29">
        <v>0</v>
      </c>
      <c r="K601" s="29">
        <v>0</v>
      </c>
      <c r="L601" s="29">
        <v>0</v>
      </c>
      <c r="M601" s="29">
        <v>34</v>
      </c>
      <c r="N601" s="29">
        <v>27</v>
      </c>
      <c r="O601" s="29">
        <v>48</v>
      </c>
      <c r="P601" s="29">
        <v>0</v>
      </c>
      <c r="Q601" s="29">
        <v>0</v>
      </c>
      <c r="R601" s="29">
        <v>0</v>
      </c>
      <c r="S601" s="29">
        <v>0</v>
      </c>
      <c r="T601" s="29">
        <v>0</v>
      </c>
      <c r="U601" s="29">
        <v>0</v>
      </c>
      <c r="V601" s="65">
        <v>109</v>
      </c>
    </row>
    <row r="602" spans="1:22">
      <c r="A602" s="27" t="s">
        <v>2</v>
      </c>
      <c r="B602" s="28">
        <v>3020</v>
      </c>
      <c r="C602" s="28" t="s">
        <v>140</v>
      </c>
      <c r="D602" s="28" t="s">
        <v>7</v>
      </c>
      <c r="E602" s="28">
        <v>7207</v>
      </c>
      <c r="F602" s="28" t="s">
        <v>751</v>
      </c>
      <c r="G602" s="35">
        <v>4</v>
      </c>
      <c r="H602" s="36">
        <v>6</v>
      </c>
      <c r="I602" s="29">
        <v>0</v>
      </c>
      <c r="J602" s="29">
        <v>0</v>
      </c>
      <c r="K602" s="29">
        <v>0</v>
      </c>
      <c r="L602" s="29">
        <v>0</v>
      </c>
      <c r="M602" s="29">
        <v>27</v>
      </c>
      <c r="N602" s="29">
        <v>14</v>
      </c>
      <c r="O602" s="29">
        <v>14</v>
      </c>
      <c r="P602" s="29">
        <v>0</v>
      </c>
      <c r="Q602" s="29">
        <v>0</v>
      </c>
      <c r="R602" s="29">
        <v>0</v>
      </c>
      <c r="S602" s="29">
        <v>0</v>
      </c>
      <c r="T602" s="29">
        <v>0</v>
      </c>
      <c r="U602" s="29">
        <v>0</v>
      </c>
      <c r="V602" s="65">
        <v>55</v>
      </c>
    </row>
    <row r="603" spans="1:22">
      <c r="A603" s="27" t="s">
        <v>2</v>
      </c>
      <c r="B603" s="28">
        <v>3020</v>
      </c>
      <c r="C603" s="28" t="s">
        <v>140</v>
      </c>
      <c r="D603" s="28" t="s">
        <v>7</v>
      </c>
      <c r="E603" s="28">
        <v>1927</v>
      </c>
      <c r="F603" s="28" t="s">
        <v>686</v>
      </c>
      <c r="G603" s="35">
        <v>4</v>
      </c>
      <c r="H603" s="36">
        <v>9</v>
      </c>
      <c r="I603" s="29">
        <v>0</v>
      </c>
      <c r="J603" s="29">
        <v>0</v>
      </c>
      <c r="K603" s="29">
        <v>0</v>
      </c>
      <c r="L603" s="29">
        <v>0</v>
      </c>
      <c r="M603" s="29">
        <v>27</v>
      </c>
      <c r="N603" s="29">
        <v>19</v>
      </c>
      <c r="O603" s="29">
        <v>26</v>
      </c>
      <c r="P603" s="29">
        <v>15</v>
      </c>
      <c r="Q603" s="29">
        <v>8</v>
      </c>
      <c r="R603" s="29">
        <v>6</v>
      </c>
      <c r="S603" s="29">
        <v>0</v>
      </c>
      <c r="T603" s="29">
        <v>0</v>
      </c>
      <c r="U603" s="29">
        <v>0</v>
      </c>
      <c r="V603" s="65">
        <v>101</v>
      </c>
    </row>
    <row r="604" spans="1:22">
      <c r="A604" s="27" t="s">
        <v>2</v>
      </c>
      <c r="B604" s="28">
        <v>3020</v>
      </c>
      <c r="C604" s="28" t="s">
        <v>140</v>
      </c>
      <c r="D604" s="28" t="s">
        <v>7</v>
      </c>
      <c r="E604" s="28">
        <v>7071</v>
      </c>
      <c r="F604" s="28" t="s">
        <v>706</v>
      </c>
      <c r="G604" s="35">
        <v>10</v>
      </c>
      <c r="H604" s="36">
        <v>12</v>
      </c>
      <c r="I604" s="29">
        <v>0</v>
      </c>
      <c r="J604" s="29">
        <v>0</v>
      </c>
      <c r="K604" s="29">
        <v>0</v>
      </c>
      <c r="L604" s="29">
        <v>0</v>
      </c>
      <c r="M604" s="29">
        <v>0</v>
      </c>
      <c r="N604" s="29">
        <v>0</v>
      </c>
      <c r="O604" s="29">
        <v>0</v>
      </c>
      <c r="P604" s="29">
        <v>0</v>
      </c>
      <c r="Q604" s="29">
        <v>0</v>
      </c>
      <c r="R604" s="29">
        <v>0</v>
      </c>
      <c r="S604" s="29">
        <v>104</v>
      </c>
      <c r="T604" s="29">
        <v>77</v>
      </c>
      <c r="U604" s="29">
        <v>31</v>
      </c>
      <c r="V604" s="65">
        <v>212</v>
      </c>
    </row>
    <row r="605" spans="1:22">
      <c r="A605" s="27" t="s">
        <v>2</v>
      </c>
      <c r="B605" s="28">
        <v>3020</v>
      </c>
      <c r="C605" s="28" t="s">
        <v>140</v>
      </c>
      <c r="D605" s="28" t="s">
        <v>7</v>
      </c>
      <c r="E605" s="28">
        <v>7521</v>
      </c>
      <c r="F605" s="28" t="s">
        <v>814</v>
      </c>
      <c r="G605" s="35">
        <v>3</v>
      </c>
      <c r="H605" s="36">
        <v>6</v>
      </c>
      <c r="I605" s="29">
        <v>0</v>
      </c>
      <c r="J605" s="29">
        <v>0</v>
      </c>
      <c r="K605" s="29">
        <v>0</v>
      </c>
      <c r="L605" s="29">
        <v>1</v>
      </c>
      <c r="M605" s="29">
        <v>46</v>
      </c>
      <c r="N605" s="29">
        <v>29</v>
      </c>
      <c r="O605" s="29">
        <v>40</v>
      </c>
      <c r="P605" s="29">
        <v>0</v>
      </c>
      <c r="Q605" s="29">
        <v>0</v>
      </c>
      <c r="R605" s="29">
        <v>0</v>
      </c>
      <c r="S605" s="29">
        <v>0</v>
      </c>
      <c r="T605" s="29">
        <v>0</v>
      </c>
      <c r="U605" s="29">
        <v>0</v>
      </c>
      <c r="V605" s="65">
        <v>116</v>
      </c>
    </row>
    <row r="606" spans="1:22">
      <c r="A606" s="27" t="s">
        <v>2</v>
      </c>
      <c r="B606" s="28">
        <v>3020</v>
      </c>
      <c r="C606" s="28" t="s">
        <v>140</v>
      </c>
      <c r="D606" s="28" t="s">
        <v>7</v>
      </c>
      <c r="E606" s="28">
        <v>7214</v>
      </c>
      <c r="F606" s="28" t="s">
        <v>756</v>
      </c>
      <c r="G606" s="35">
        <v>4</v>
      </c>
      <c r="H606" s="36">
        <v>6</v>
      </c>
      <c r="I606" s="29">
        <v>0</v>
      </c>
      <c r="J606" s="29">
        <v>0</v>
      </c>
      <c r="K606" s="29">
        <v>0</v>
      </c>
      <c r="L606" s="29">
        <v>0</v>
      </c>
      <c r="M606" s="29">
        <v>26</v>
      </c>
      <c r="N606" s="29">
        <v>28</v>
      </c>
      <c r="O606" s="29">
        <v>29</v>
      </c>
      <c r="P606" s="29">
        <v>0</v>
      </c>
      <c r="Q606" s="29">
        <v>0</v>
      </c>
      <c r="R606" s="29">
        <v>0</v>
      </c>
      <c r="S606" s="29">
        <v>0</v>
      </c>
      <c r="T606" s="29">
        <v>0</v>
      </c>
      <c r="U606" s="29">
        <v>0</v>
      </c>
      <c r="V606" s="65">
        <v>83</v>
      </c>
    </row>
    <row r="607" spans="1:22">
      <c r="A607" s="27" t="s">
        <v>2</v>
      </c>
      <c r="B607" s="28">
        <v>3020</v>
      </c>
      <c r="C607" s="28" t="s">
        <v>140</v>
      </c>
      <c r="D607" s="28" t="s">
        <v>7</v>
      </c>
      <c r="E607" s="28">
        <v>7573</v>
      </c>
      <c r="F607" s="28" t="s">
        <v>841</v>
      </c>
      <c r="G607" s="35">
        <v>7</v>
      </c>
      <c r="H607" s="36">
        <v>9</v>
      </c>
      <c r="I607" s="29">
        <v>0</v>
      </c>
      <c r="J607" s="29">
        <v>0</v>
      </c>
      <c r="K607" s="29">
        <v>0</v>
      </c>
      <c r="L607" s="29">
        <v>0</v>
      </c>
      <c r="M607" s="29">
        <v>0</v>
      </c>
      <c r="N607" s="29">
        <v>0</v>
      </c>
      <c r="O607" s="29">
        <v>0</v>
      </c>
      <c r="P607" s="29">
        <v>150</v>
      </c>
      <c r="Q607" s="29">
        <v>86</v>
      </c>
      <c r="R607" s="29">
        <v>85</v>
      </c>
      <c r="S607" s="29">
        <v>0</v>
      </c>
      <c r="T607" s="29">
        <v>0</v>
      </c>
      <c r="U607" s="29">
        <v>0</v>
      </c>
      <c r="V607" s="65">
        <v>321</v>
      </c>
    </row>
    <row r="608" spans="1:22">
      <c r="A608" s="27" t="s">
        <v>2</v>
      </c>
      <c r="B608" s="28">
        <v>3020</v>
      </c>
      <c r="C608" s="28" t="s">
        <v>140</v>
      </c>
      <c r="D608" s="28" t="s">
        <v>7</v>
      </c>
      <c r="E608" s="28">
        <v>1455</v>
      </c>
      <c r="F608" s="28" t="s">
        <v>675</v>
      </c>
      <c r="G608" s="35">
        <v>3</v>
      </c>
      <c r="H608" s="36">
        <v>9</v>
      </c>
      <c r="I608" s="29">
        <v>0</v>
      </c>
      <c r="J608" s="29">
        <v>0</v>
      </c>
      <c r="K608" s="29">
        <v>0</v>
      </c>
      <c r="L608" s="29">
        <v>98</v>
      </c>
      <c r="M608" s="29">
        <v>98</v>
      </c>
      <c r="N608" s="29">
        <v>100</v>
      </c>
      <c r="O608" s="29">
        <v>98</v>
      </c>
      <c r="P608" s="29">
        <v>85</v>
      </c>
      <c r="Q608" s="29">
        <v>90</v>
      </c>
      <c r="R608" s="29">
        <v>84</v>
      </c>
      <c r="S608" s="29">
        <v>0</v>
      </c>
      <c r="T608" s="29">
        <v>0</v>
      </c>
      <c r="U608" s="29">
        <v>0</v>
      </c>
      <c r="V608" s="65">
        <v>653</v>
      </c>
    </row>
    <row r="609" spans="1:22">
      <c r="A609" s="27" t="s">
        <v>2</v>
      </c>
      <c r="B609" s="28">
        <v>3020</v>
      </c>
      <c r="C609" s="28" t="s">
        <v>140</v>
      </c>
      <c r="D609" s="28" t="s">
        <v>7</v>
      </c>
      <c r="E609" s="28">
        <v>7275</v>
      </c>
      <c r="F609" s="28" t="s">
        <v>796</v>
      </c>
      <c r="G609" s="35">
        <v>4</v>
      </c>
      <c r="H609" s="36">
        <v>6</v>
      </c>
      <c r="I609" s="29">
        <v>0</v>
      </c>
      <c r="J609" s="29">
        <v>0</v>
      </c>
      <c r="K609" s="29">
        <v>0</v>
      </c>
      <c r="L609" s="29">
        <v>0</v>
      </c>
      <c r="M609" s="29">
        <v>44</v>
      </c>
      <c r="N609" s="29">
        <v>47</v>
      </c>
      <c r="O609" s="29">
        <v>36</v>
      </c>
      <c r="P609" s="29">
        <v>0</v>
      </c>
      <c r="Q609" s="29">
        <v>0</v>
      </c>
      <c r="R609" s="29">
        <v>0</v>
      </c>
      <c r="S609" s="29">
        <v>0</v>
      </c>
      <c r="T609" s="29">
        <v>0</v>
      </c>
      <c r="U609" s="29">
        <v>0</v>
      </c>
      <c r="V609" s="65">
        <v>127</v>
      </c>
    </row>
    <row r="610" spans="1:22">
      <c r="A610" s="27" t="s">
        <v>2</v>
      </c>
      <c r="B610" s="28">
        <v>3020</v>
      </c>
      <c r="C610" s="28" t="s">
        <v>140</v>
      </c>
      <c r="D610" s="28" t="s">
        <v>7</v>
      </c>
      <c r="E610" s="28">
        <v>7239</v>
      </c>
      <c r="F610" s="28" t="s">
        <v>772</v>
      </c>
      <c r="G610" s="35">
        <v>1</v>
      </c>
      <c r="H610" s="36">
        <v>6</v>
      </c>
      <c r="I610" s="29">
        <v>0</v>
      </c>
      <c r="J610" s="29">
        <v>30</v>
      </c>
      <c r="K610" s="29">
        <v>29</v>
      </c>
      <c r="L610" s="29">
        <v>29</v>
      </c>
      <c r="M610" s="29">
        <v>25</v>
      </c>
      <c r="N610" s="29">
        <v>24</v>
      </c>
      <c r="O610" s="29">
        <v>25</v>
      </c>
      <c r="P610" s="29">
        <v>0</v>
      </c>
      <c r="Q610" s="29">
        <v>0</v>
      </c>
      <c r="R610" s="29">
        <v>0</v>
      </c>
      <c r="S610" s="29">
        <v>0</v>
      </c>
      <c r="T610" s="29">
        <v>0</v>
      </c>
      <c r="U610" s="29">
        <v>0</v>
      </c>
      <c r="V610" s="65">
        <v>162</v>
      </c>
    </row>
    <row r="611" spans="1:22">
      <c r="A611" s="27" t="s">
        <v>2</v>
      </c>
      <c r="B611" s="28">
        <v>3020</v>
      </c>
      <c r="C611" s="28" t="s">
        <v>140</v>
      </c>
      <c r="D611" s="28" t="s">
        <v>7</v>
      </c>
      <c r="E611" s="28">
        <v>7574</v>
      </c>
      <c r="F611" s="28" t="s">
        <v>842</v>
      </c>
      <c r="G611" s="35">
        <v>7</v>
      </c>
      <c r="H611" s="36">
        <v>9</v>
      </c>
      <c r="I611" s="29">
        <v>0</v>
      </c>
      <c r="J611" s="29">
        <v>0</v>
      </c>
      <c r="K611" s="29">
        <v>0</v>
      </c>
      <c r="L611" s="29">
        <v>0</v>
      </c>
      <c r="M611" s="29">
        <v>0</v>
      </c>
      <c r="N611" s="29">
        <v>0</v>
      </c>
      <c r="O611" s="29">
        <v>0</v>
      </c>
      <c r="P611" s="29">
        <v>162</v>
      </c>
      <c r="Q611" s="29">
        <v>185</v>
      </c>
      <c r="R611" s="29">
        <v>156</v>
      </c>
      <c r="S611" s="29">
        <v>0</v>
      </c>
      <c r="T611" s="29">
        <v>0</v>
      </c>
      <c r="U611" s="29">
        <v>0</v>
      </c>
      <c r="V611" s="65">
        <v>503</v>
      </c>
    </row>
    <row r="612" spans="1:22">
      <c r="A612" s="27" t="s">
        <v>2</v>
      </c>
      <c r="B612" s="28">
        <v>3020</v>
      </c>
      <c r="C612" s="28" t="s">
        <v>140</v>
      </c>
      <c r="D612" s="28" t="s">
        <v>7</v>
      </c>
      <c r="E612" s="28">
        <v>7254</v>
      </c>
      <c r="F612" s="28" t="s">
        <v>781</v>
      </c>
      <c r="G612" s="35">
        <v>4</v>
      </c>
      <c r="H612" s="36">
        <v>6</v>
      </c>
      <c r="I612" s="29">
        <v>0</v>
      </c>
      <c r="J612" s="29">
        <v>0</v>
      </c>
      <c r="K612" s="29">
        <v>0</v>
      </c>
      <c r="L612" s="29">
        <v>0</v>
      </c>
      <c r="M612" s="29">
        <v>43</v>
      </c>
      <c r="N612" s="29">
        <v>42</v>
      </c>
      <c r="O612" s="29">
        <v>38</v>
      </c>
      <c r="P612" s="29">
        <v>0</v>
      </c>
      <c r="Q612" s="29">
        <v>0</v>
      </c>
      <c r="R612" s="29">
        <v>0</v>
      </c>
      <c r="S612" s="29">
        <v>0</v>
      </c>
      <c r="T612" s="29">
        <v>0</v>
      </c>
      <c r="U612" s="29">
        <v>0</v>
      </c>
      <c r="V612" s="65">
        <v>123</v>
      </c>
    </row>
    <row r="613" spans="1:22">
      <c r="A613" s="27" t="s">
        <v>2</v>
      </c>
      <c r="B613" s="28">
        <v>3020</v>
      </c>
      <c r="C613" s="28" t="s">
        <v>140</v>
      </c>
      <c r="D613" s="28" t="s">
        <v>7</v>
      </c>
      <c r="E613" s="28">
        <v>7546</v>
      </c>
      <c r="F613" s="28" t="s">
        <v>155</v>
      </c>
      <c r="G613" s="35">
        <v>7</v>
      </c>
      <c r="H613" s="36">
        <v>9</v>
      </c>
      <c r="I613" s="29">
        <v>0</v>
      </c>
      <c r="J613" s="29">
        <v>0</v>
      </c>
      <c r="K613" s="29">
        <v>0</v>
      </c>
      <c r="L613" s="29">
        <v>0</v>
      </c>
      <c r="M613" s="29">
        <v>0</v>
      </c>
      <c r="N613" s="29">
        <v>0</v>
      </c>
      <c r="O613" s="29">
        <v>0</v>
      </c>
      <c r="P613" s="29">
        <v>53</v>
      </c>
      <c r="Q613" s="29">
        <v>49</v>
      </c>
      <c r="R613" s="29">
        <v>65</v>
      </c>
      <c r="S613" s="29">
        <v>0</v>
      </c>
      <c r="T613" s="29">
        <v>0</v>
      </c>
      <c r="U613" s="29">
        <v>0</v>
      </c>
      <c r="V613" s="65">
        <v>167</v>
      </c>
    </row>
    <row r="614" spans="1:22">
      <c r="A614" s="27" t="s">
        <v>2</v>
      </c>
      <c r="B614" s="28">
        <v>3020</v>
      </c>
      <c r="C614" s="28" t="s">
        <v>140</v>
      </c>
      <c r="D614" s="28" t="s">
        <v>7</v>
      </c>
      <c r="E614" s="28">
        <v>7137</v>
      </c>
      <c r="F614" s="28" t="s">
        <v>724</v>
      </c>
      <c r="G614" s="35">
        <v>4</v>
      </c>
      <c r="H614" s="36">
        <v>6</v>
      </c>
      <c r="I614" s="29">
        <v>0</v>
      </c>
      <c r="J614" s="29">
        <v>0</v>
      </c>
      <c r="K614" s="29">
        <v>0</v>
      </c>
      <c r="L614" s="29">
        <v>0</v>
      </c>
      <c r="M614" s="29">
        <v>46</v>
      </c>
      <c r="N614" s="29">
        <v>44</v>
      </c>
      <c r="O614" s="29">
        <v>28</v>
      </c>
      <c r="P614" s="29">
        <v>0</v>
      </c>
      <c r="Q614" s="29">
        <v>0</v>
      </c>
      <c r="R614" s="29">
        <v>0</v>
      </c>
      <c r="S614" s="29">
        <v>0</v>
      </c>
      <c r="T614" s="29">
        <v>0</v>
      </c>
      <c r="U614" s="29">
        <v>0</v>
      </c>
      <c r="V614" s="65">
        <v>118</v>
      </c>
    </row>
    <row r="615" spans="1:22">
      <c r="A615" s="27" t="s">
        <v>2</v>
      </c>
      <c r="B615" s="28">
        <v>3020</v>
      </c>
      <c r="C615" s="28" t="s">
        <v>140</v>
      </c>
      <c r="D615" s="28" t="s">
        <v>7</v>
      </c>
      <c r="E615" s="28">
        <v>7138</v>
      </c>
      <c r="F615" s="28" t="s">
        <v>725</v>
      </c>
      <c r="G615" s="35">
        <v>4</v>
      </c>
      <c r="H615" s="36">
        <v>6</v>
      </c>
      <c r="I615" s="29">
        <v>0</v>
      </c>
      <c r="J615" s="29">
        <v>0</v>
      </c>
      <c r="K615" s="29">
        <v>0</v>
      </c>
      <c r="L615" s="29">
        <v>0</v>
      </c>
      <c r="M615" s="29">
        <v>26</v>
      </c>
      <c r="N615" s="29">
        <v>21</v>
      </c>
      <c r="O615" s="29">
        <v>18</v>
      </c>
      <c r="P615" s="29">
        <v>0</v>
      </c>
      <c r="Q615" s="29">
        <v>0</v>
      </c>
      <c r="R615" s="29">
        <v>0</v>
      </c>
      <c r="S615" s="29">
        <v>0</v>
      </c>
      <c r="T615" s="29">
        <v>0</v>
      </c>
      <c r="U615" s="29">
        <v>0</v>
      </c>
      <c r="V615" s="65">
        <v>65</v>
      </c>
    </row>
    <row r="616" spans="1:22">
      <c r="A616" s="27" t="s">
        <v>2</v>
      </c>
      <c r="B616" s="28">
        <v>3020</v>
      </c>
      <c r="C616" s="28" t="s">
        <v>140</v>
      </c>
      <c r="D616" s="28" t="s">
        <v>7</v>
      </c>
      <c r="E616" s="28">
        <v>7516</v>
      </c>
      <c r="F616" s="28" t="s">
        <v>812</v>
      </c>
      <c r="G616" s="35">
        <v>7</v>
      </c>
      <c r="H616" s="36">
        <v>9</v>
      </c>
      <c r="I616" s="29">
        <v>0</v>
      </c>
      <c r="J616" s="29">
        <v>0</v>
      </c>
      <c r="K616" s="29">
        <v>0</v>
      </c>
      <c r="L616" s="29">
        <v>0</v>
      </c>
      <c r="M616" s="29">
        <v>0</v>
      </c>
      <c r="N616" s="29">
        <v>0</v>
      </c>
      <c r="O616" s="29">
        <v>0</v>
      </c>
      <c r="P616" s="29">
        <v>24</v>
      </c>
      <c r="Q616" s="29">
        <v>35</v>
      </c>
      <c r="R616" s="29">
        <v>31</v>
      </c>
      <c r="S616" s="29">
        <v>0</v>
      </c>
      <c r="T616" s="29">
        <v>0</v>
      </c>
      <c r="U616" s="29">
        <v>0</v>
      </c>
      <c r="V616" s="65">
        <v>90</v>
      </c>
    </row>
    <row r="617" spans="1:22">
      <c r="A617" s="27" t="s">
        <v>2</v>
      </c>
      <c r="B617" s="28">
        <v>3020</v>
      </c>
      <c r="C617" s="28" t="s">
        <v>140</v>
      </c>
      <c r="D617" s="28" t="s">
        <v>7</v>
      </c>
      <c r="E617" s="28">
        <v>1925</v>
      </c>
      <c r="F617" s="28" t="s">
        <v>684</v>
      </c>
      <c r="G617" s="35">
        <v>4</v>
      </c>
      <c r="H617" s="36">
        <v>7</v>
      </c>
      <c r="I617" s="29">
        <v>0</v>
      </c>
      <c r="J617" s="29">
        <v>0</v>
      </c>
      <c r="K617" s="29">
        <v>0</v>
      </c>
      <c r="L617" s="29">
        <v>0</v>
      </c>
      <c r="M617" s="29">
        <v>35</v>
      </c>
      <c r="N617" s="29">
        <v>45</v>
      </c>
      <c r="O617" s="29">
        <v>25</v>
      </c>
      <c r="P617" s="29">
        <v>45</v>
      </c>
      <c r="Q617" s="29">
        <v>0</v>
      </c>
      <c r="R617" s="29">
        <v>0</v>
      </c>
      <c r="S617" s="29">
        <v>0</v>
      </c>
      <c r="T617" s="29">
        <v>0</v>
      </c>
      <c r="U617" s="29">
        <v>0</v>
      </c>
      <c r="V617" s="65">
        <v>150</v>
      </c>
    </row>
    <row r="618" spans="1:22">
      <c r="A618" s="27" t="s">
        <v>2</v>
      </c>
      <c r="B618" s="28">
        <v>3020</v>
      </c>
      <c r="C618" s="28" t="s">
        <v>140</v>
      </c>
      <c r="D618" s="28" t="s">
        <v>7</v>
      </c>
      <c r="E618" s="28">
        <v>7517</v>
      </c>
      <c r="F618" s="28" t="s">
        <v>813</v>
      </c>
      <c r="G618" s="35">
        <v>4</v>
      </c>
      <c r="H618" s="36">
        <v>6</v>
      </c>
      <c r="I618" s="29">
        <v>0</v>
      </c>
      <c r="J618" s="29">
        <v>0</v>
      </c>
      <c r="K618" s="29">
        <v>0</v>
      </c>
      <c r="L618" s="29">
        <v>0</v>
      </c>
      <c r="M618" s="29">
        <v>21</v>
      </c>
      <c r="N618" s="29">
        <v>26</v>
      </c>
      <c r="O618" s="29">
        <v>21</v>
      </c>
      <c r="P618" s="29">
        <v>0</v>
      </c>
      <c r="Q618" s="29">
        <v>0</v>
      </c>
      <c r="R618" s="29">
        <v>0</v>
      </c>
      <c r="S618" s="29">
        <v>0</v>
      </c>
      <c r="T618" s="29">
        <v>0</v>
      </c>
      <c r="U618" s="29">
        <v>0</v>
      </c>
      <c r="V618" s="65">
        <v>68</v>
      </c>
    </row>
    <row r="619" spans="1:22">
      <c r="A619" s="27" t="s">
        <v>2</v>
      </c>
      <c r="B619" s="28">
        <v>3020</v>
      </c>
      <c r="C619" s="28" t="s">
        <v>140</v>
      </c>
      <c r="D619" s="28" t="s">
        <v>7</v>
      </c>
      <c r="E619" s="28">
        <v>7262</v>
      </c>
      <c r="F619" s="28" t="s">
        <v>787</v>
      </c>
      <c r="G619" s="35">
        <v>4</v>
      </c>
      <c r="H619" s="36">
        <v>6</v>
      </c>
      <c r="I619" s="29">
        <v>0</v>
      </c>
      <c r="J619" s="29">
        <v>0</v>
      </c>
      <c r="K619" s="29">
        <v>0</v>
      </c>
      <c r="L619" s="29">
        <v>0</v>
      </c>
      <c r="M619" s="29">
        <v>46</v>
      </c>
      <c r="N619" s="29">
        <v>46</v>
      </c>
      <c r="O619" s="29">
        <v>40</v>
      </c>
      <c r="P619" s="29">
        <v>0</v>
      </c>
      <c r="Q619" s="29">
        <v>0</v>
      </c>
      <c r="R619" s="29">
        <v>0</v>
      </c>
      <c r="S619" s="29">
        <v>0</v>
      </c>
      <c r="T619" s="29">
        <v>0</v>
      </c>
      <c r="U619" s="29">
        <v>0</v>
      </c>
      <c r="V619" s="65">
        <v>132</v>
      </c>
    </row>
    <row r="620" spans="1:22">
      <c r="A620" s="27" t="s">
        <v>2</v>
      </c>
      <c r="B620" s="28">
        <v>3020</v>
      </c>
      <c r="C620" s="28" t="s">
        <v>140</v>
      </c>
      <c r="D620" s="28" t="s">
        <v>7</v>
      </c>
      <c r="E620" s="28">
        <v>7277</v>
      </c>
      <c r="F620" s="28" t="s">
        <v>798</v>
      </c>
      <c r="G620" s="35">
        <v>4</v>
      </c>
      <c r="H620" s="36">
        <v>6</v>
      </c>
      <c r="I620" s="29">
        <v>0</v>
      </c>
      <c r="J620" s="29">
        <v>0</v>
      </c>
      <c r="K620" s="29">
        <v>0</v>
      </c>
      <c r="L620" s="29">
        <v>0</v>
      </c>
      <c r="M620" s="29">
        <v>68</v>
      </c>
      <c r="N620" s="29">
        <v>68</v>
      </c>
      <c r="O620" s="29">
        <v>56</v>
      </c>
      <c r="P620" s="29">
        <v>0</v>
      </c>
      <c r="Q620" s="29">
        <v>0</v>
      </c>
      <c r="R620" s="29">
        <v>0</v>
      </c>
      <c r="S620" s="29">
        <v>0</v>
      </c>
      <c r="T620" s="29">
        <v>0</v>
      </c>
      <c r="U620" s="29">
        <v>0</v>
      </c>
      <c r="V620" s="65">
        <v>192</v>
      </c>
    </row>
    <row r="621" spans="1:22">
      <c r="A621" s="27" t="s">
        <v>2</v>
      </c>
      <c r="B621" s="28">
        <v>3020</v>
      </c>
      <c r="C621" s="28" t="s">
        <v>140</v>
      </c>
      <c r="D621" s="28" t="s">
        <v>7</v>
      </c>
      <c r="E621" s="28">
        <v>7180</v>
      </c>
      <c r="F621" s="28" t="s">
        <v>739</v>
      </c>
      <c r="G621" s="35">
        <v>4</v>
      </c>
      <c r="H621" s="36">
        <v>6</v>
      </c>
      <c r="I621" s="29">
        <v>0</v>
      </c>
      <c r="J621" s="29">
        <v>0</v>
      </c>
      <c r="K621" s="29">
        <v>0</v>
      </c>
      <c r="L621" s="29">
        <v>0</v>
      </c>
      <c r="M621" s="29">
        <v>31</v>
      </c>
      <c r="N621" s="29">
        <v>14</v>
      </c>
      <c r="O621" s="29">
        <v>26</v>
      </c>
      <c r="P621" s="29">
        <v>0</v>
      </c>
      <c r="Q621" s="29">
        <v>0</v>
      </c>
      <c r="R621" s="29">
        <v>0</v>
      </c>
      <c r="S621" s="29">
        <v>0</v>
      </c>
      <c r="T621" s="29">
        <v>0</v>
      </c>
      <c r="U621" s="29">
        <v>0</v>
      </c>
      <c r="V621" s="65">
        <v>71</v>
      </c>
    </row>
    <row r="622" spans="1:22">
      <c r="A622" s="27" t="s">
        <v>2</v>
      </c>
      <c r="B622" s="28">
        <v>3020</v>
      </c>
      <c r="C622" s="28" t="s">
        <v>140</v>
      </c>
      <c r="D622" s="28" t="s">
        <v>7</v>
      </c>
      <c r="E622" s="28">
        <v>7267</v>
      </c>
      <c r="F622" s="28" t="s">
        <v>791</v>
      </c>
      <c r="G622" s="35">
        <v>4</v>
      </c>
      <c r="H622" s="36">
        <v>6</v>
      </c>
      <c r="I622" s="29">
        <v>0</v>
      </c>
      <c r="J622" s="29">
        <v>0</v>
      </c>
      <c r="K622" s="29">
        <v>0</v>
      </c>
      <c r="L622" s="29">
        <v>0</v>
      </c>
      <c r="M622" s="29">
        <v>43</v>
      </c>
      <c r="N622" s="29">
        <v>51</v>
      </c>
      <c r="O622" s="29">
        <v>42</v>
      </c>
      <c r="P622" s="29">
        <v>0</v>
      </c>
      <c r="Q622" s="29">
        <v>0</v>
      </c>
      <c r="R622" s="29">
        <v>0</v>
      </c>
      <c r="S622" s="29">
        <v>0</v>
      </c>
      <c r="T622" s="29">
        <v>0</v>
      </c>
      <c r="U622" s="29">
        <v>0</v>
      </c>
      <c r="V622" s="65">
        <v>136</v>
      </c>
    </row>
    <row r="623" spans="1:22">
      <c r="A623" s="27" t="s">
        <v>2</v>
      </c>
      <c r="B623" s="28">
        <v>3020</v>
      </c>
      <c r="C623" s="28" t="s">
        <v>140</v>
      </c>
      <c r="D623" s="28" t="s">
        <v>7</v>
      </c>
      <c r="E623" s="28">
        <v>7141</v>
      </c>
      <c r="F623" s="28" t="s">
        <v>726</v>
      </c>
      <c r="G623" s="35">
        <v>4</v>
      </c>
      <c r="H623" s="36">
        <v>6</v>
      </c>
      <c r="I623" s="29">
        <v>0</v>
      </c>
      <c r="J623" s="29">
        <v>0</v>
      </c>
      <c r="K623" s="29">
        <v>0</v>
      </c>
      <c r="L623" s="29">
        <v>0</v>
      </c>
      <c r="M623" s="29">
        <v>20</v>
      </c>
      <c r="N623" s="29">
        <v>24</v>
      </c>
      <c r="O623" s="29">
        <v>14</v>
      </c>
      <c r="P623" s="29">
        <v>0</v>
      </c>
      <c r="Q623" s="29">
        <v>0</v>
      </c>
      <c r="R623" s="29">
        <v>0</v>
      </c>
      <c r="S623" s="29">
        <v>0</v>
      </c>
      <c r="T623" s="29">
        <v>0</v>
      </c>
      <c r="U623" s="29">
        <v>0</v>
      </c>
      <c r="V623" s="65">
        <v>58</v>
      </c>
    </row>
    <row r="624" spans="1:22">
      <c r="A624" s="27" t="s">
        <v>2</v>
      </c>
      <c r="B624" s="28">
        <v>3020</v>
      </c>
      <c r="C624" s="28" t="s">
        <v>140</v>
      </c>
      <c r="D624" s="28" t="s">
        <v>7</v>
      </c>
      <c r="E624" s="28">
        <v>7518</v>
      </c>
      <c r="F624" s="28" t="s">
        <v>153</v>
      </c>
      <c r="G624" s="35">
        <v>2</v>
      </c>
      <c r="H624" s="36">
        <v>9</v>
      </c>
      <c r="I624" s="29">
        <v>0</v>
      </c>
      <c r="J624" s="29">
        <v>0</v>
      </c>
      <c r="K624" s="29">
        <v>1</v>
      </c>
      <c r="L624" s="29">
        <v>2</v>
      </c>
      <c r="M624" s="29">
        <v>5</v>
      </c>
      <c r="N624" s="29">
        <v>14</v>
      </c>
      <c r="O624" s="29">
        <v>5</v>
      </c>
      <c r="P624" s="29">
        <v>11</v>
      </c>
      <c r="Q624" s="29">
        <v>12</v>
      </c>
      <c r="R624" s="29">
        <v>12</v>
      </c>
      <c r="S624" s="29">
        <v>0</v>
      </c>
      <c r="T624" s="29">
        <v>0</v>
      </c>
      <c r="U624" s="29">
        <v>0</v>
      </c>
      <c r="V624" s="65">
        <v>62</v>
      </c>
    </row>
    <row r="625" spans="1:22">
      <c r="A625" s="27" t="s">
        <v>2</v>
      </c>
      <c r="B625" s="28">
        <v>3020</v>
      </c>
      <c r="C625" s="28" t="s">
        <v>140</v>
      </c>
      <c r="D625" s="28" t="s">
        <v>7</v>
      </c>
      <c r="E625" s="28">
        <v>7224</v>
      </c>
      <c r="F625" s="28" t="s">
        <v>762</v>
      </c>
      <c r="G625" s="35">
        <v>4</v>
      </c>
      <c r="H625" s="36">
        <v>6</v>
      </c>
      <c r="I625" s="29">
        <v>0</v>
      </c>
      <c r="J625" s="29">
        <v>0</v>
      </c>
      <c r="K625" s="29">
        <v>0</v>
      </c>
      <c r="L625" s="29">
        <v>0</v>
      </c>
      <c r="M625" s="29">
        <v>26</v>
      </c>
      <c r="N625" s="29">
        <v>38</v>
      </c>
      <c r="O625" s="29">
        <v>32</v>
      </c>
      <c r="P625" s="29">
        <v>0</v>
      </c>
      <c r="Q625" s="29">
        <v>0</v>
      </c>
      <c r="R625" s="29">
        <v>0</v>
      </c>
      <c r="S625" s="29">
        <v>0</v>
      </c>
      <c r="T625" s="29">
        <v>0</v>
      </c>
      <c r="U625" s="29">
        <v>0</v>
      </c>
      <c r="V625" s="65">
        <v>96</v>
      </c>
    </row>
    <row r="626" spans="1:22">
      <c r="A626" s="27" t="s">
        <v>2</v>
      </c>
      <c r="B626" s="28">
        <v>3020</v>
      </c>
      <c r="C626" s="28" t="s">
        <v>140</v>
      </c>
      <c r="D626" s="28" t="s">
        <v>7</v>
      </c>
      <c r="E626" s="28">
        <v>7185</v>
      </c>
      <c r="F626" s="28" t="s">
        <v>144</v>
      </c>
      <c r="G626" s="35">
        <v>4</v>
      </c>
      <c r="H626" s="36">
        <v>6</v>
      </c>
      <c r="I626" s="29">
        <v>0</v>
      </c>
      <c r="J626" s="29">
        <v>0</v>
      </c>
      <c r="K626" s="29">
        <v>0</v>
      </c>
      <c r="L626" s="29">
        <v>0</v>
      </c>
      <c r="M626" s="29">
        <v>30</v>
      </c>
      <c r="N626" s="29">
        <v>34</v>
      </c>
      <c r="O626" s="29">
        <v>29</v>
      </c>
      <c r="P626" s="29">
        <v>0</v>
      </c>
      <c r="Q626" s="29">
        <v>0</v>
      </c>
      <c r="R626" s="29">
        <v>0</v>
      </c>
      <c r="S626" s="29">
        <v>0</v>
      </c>
      <c r="T626" s="29">
        <v>0</v>
      </c>
      <c r="U626" s="29">
        <v>0</v>
      </c>
      <c r="V626" s="65">
        <v>93</v>
      </c>
    </row>
    <row r="627" spans="1:22">
      <c r="A627" s="27" t="s">
        <v>2</v>
      </c>
      <c r="B627" s="28">
        <v>3020</v>
      </c>
      <c r="C627" s="28" t="s">
        <v>140</v>
      </c>
      <c r="D627" s="28" t="s">
        <v>7</v>
      </c>
      <c r="E627" s="28">
        <v>1344</v>
      </c>
      <c r="F627" s="28" t="s">
        <v>674</v>
      </c>
      <c r="G627" s="35">
        <v>10</v>
      </c>
      <c r="H627" s="36">
        <v>12</v>
      </c>
      <c r="I627" s="29">
        <v>0</v>
      </c>
      <c r="J627" s="29">
        <v>0</v>
      </c>
      <c r="K627" s="29">
        <v>0</v>
      </c>
      <c r="L627" s="29">
        <v>0</v>
      </c>
      <c r="M627" s="29">
        <v>0</v>
      </c>
      <c r="N627" s="29">
        <v>0</v>
      </c>
      <c r="O627" s="29">
        <v>0</v>
      </c>
      <c r="P627" s="29">
        <v>0</v>
      </c>
      <c r="Q627" s="29">
        <v>0</v>
      </c>
      <c r="R627" s="29">
        <v>0</v>
      </c>
      <c r="S627" s="29">
        <v>156</v>
      </c>
      <c r="T627" s="29">
        <v>77</v>
      </c>
      <c r="U627" s="29">
        <v>65</v>
      </c>
      <c r="V627" s="65">
        <v>298</v>
      </c>
    </row>
    <row r="628" spans="1:22" ht="12" thickBot="1">
      <c r="A628" s="27" t="s">
        <v>2</v>
      </c>
      <c r="B628" s="28">
        <v>3020</v>
      </c>
      <c r="C628" s="28" t="s">
        <v>140</v>
      </c>
      <c r="D628" s="28" t="s">
        <v>7</v>
      </c>
      <c r="E628" s="28">
        <v>7534</v>
      </c>
      <c r="F628" s="28" t="s">
        <v>822</v>
      </c>
      <c r="G628" s="35">
        <v>7</v>
      </c>
      <c r="H628" s="36">
        <v>9</v>
      </c>
      <c r="I628" s="29">
        <v>0</v>
      </c>
      <c r="J628" s="29">
        <v>0</v>
      </c>
      <c r="K628" s="29">
        <v>0</v>
      </c>
      <c r="L628" s="29">
        <v>0</v>
      </c>
      <c r="M628" s="29">
        <v>0</v>
      </c>
      <c r="N628" s="29">
        <v>0</v>
      </c>
      <c r="O628" s="29">
        <v>0</v>
      </c>
      <c r="P628" s="29">
        <v>165</v>
      </c>
      <c r="Q628" s="29">
        <v>140</v>
      </c>
      <c r="R628" s="29">
        <v>147</v>
      </c>
      <c r="S628" s="29">
        <v>0</v>
      </c>
      <c r="T628" s="29">
        <v>0</v>
      </c>
      <c r="U628" s="29">
        <v>0</v>
      </c>
      <c r="V628" s="65">
        <v>452</v>
      </c>
    </row>
    <row r="629" spans="1:22" ht="12.75" thickTop="1" thickBot="1">
      <c r="A629" s="49" t="s">
        <v>3</v>
      </c>
      <c r="B629" s="50" t="s">
        <v>1218</v>
      </c>
      <c r="C629" s="51" t="s">
        <v>1219</v>
      </c>
      <c r="D629" s="51" t="s">
        <v>1220</v>
      </c>
      <c r="E629" s="50" t="s">
        <v>1221</v>
      </c>
      <c r="F629" s="52" t="s">
        <v>1222</v>
      </c>
      <c r="G629" s="53" t="s">
        <v>1223</v>
      </c>
      <c r="H629" s="53" t="s">
        <v>1224</v>
      </c>
      <c r="I629" s="54" t="s">
        <v>4</v>
      </c>
      <c r="J629" s="50" t="str">
        <f>TEXT(0,1)</f>
        <v>1</v>
      </c>
      <c r="K629" s="50" t="str">
        <f>TEXT(0,2)</f>
        <v>2</v>
      </c>
      <c r="L629" s="50" t="str">
        <f>TEXT(0,3)</f>
        <v>3</v>
      </c>
      <c r="M629" s="50" t="str">
        <f>TEXT(0,4)</f>
        <v>4</v>
      </c>
      <c r="N629" s="50" t="str">
        <f>TEXT(0,5)</f>
        <v>5</v>
      </c>
      <c r="O629" s="50" t="str">
        <f>TEXT(0,6)</f>
        <v>6</v>
      </c>
      <c r="P629" s="50" t="str">
        <f>TEXT(0,7)</f>
        <v>7</v>
      </c>
      <c r="Q629" s="50" t="str">
        <f>TEXT(0,8)</f>
        <v>8</v>
      </c>
      <c r="R629" s="50" t="str">
        <f>TEXT(0,9)</f>
        <v>9</v>
      </c>
      <c r="S629" s="50" t="str">
        <f>TEXT(0,10)</f>
        <v>10</v>
      </c>
      <c r="T629" s="50" t="str">
        <f>TEXT(0,11)</f>
        <v>11</v>
      </c>
      <c r="U629" s="55" t="str">
        <f>TEXT(0,12)</f>
        <v>12</v>
      </c>
      <c r="V629" s="56" t="s">
        <v>5</v>
      </c>
    </row>
    <row r="630" spans="1:22" ht="12" thickTop="1">
      <c r="A630" s="27" t="s">
        <v>2</v>
      </c>
      <c r="B630" s="28">
        <v>3020</v>
      </c>
      <c r="C630" s="28" t="s">
        <v>140</v>
      </c>
      <c r="D630" s="28" t="s">
        <v>7</v>
      </c>
      <c r="E630" s="28">
        <v>7242</v>
      </c>
      <c r="F630" s="28" t="s">
        <v>775</v>
      </c>
      <c r="G630" s="35">
        <v>4</v>
      </c>
      <c r="H630" s="36">
        <v>6</v>
      </c>
      <c r="I630" s="29">
        <v>0</v>
      </c>
      <c r="J630" s="29">
        <v>0</v>
      </c>
      <c r="K630" s="29">
        <v>0</v>
      </c>
      <c r="L630" s="29">
        <v>0</v>
      </c>
      <c r="M630" s="29">
        <v>62</v>
      </c>
      <c r="N630" s="29">
        <v>49</v>
      </c>
      <c r="O630" s="29">
        <v>43</v>
      </c>
      <c r="P630" s="29">
        <v>0</v>
      </c>
      <c r="Q630" s="29">
        <v>0</v>
      </c>
      <c r="R630" s="29">
        <v>0</v>
      </c>
      <c r="S630" s="29">
        <v>0</v>
      </c>
      <c r="T630" s="29">
        <v>0</v>
      </c>
      <c r="U630" s="29">
        <v>0</v>
      </c>
      <c r="V630" s="65">
        <v>154</v>
      </c>
    </row>
    <row r="631" spans="1:22">
      <c r="A631" s="27" t="s">
        <v>2</v>
      </c>
      <c r="B631" s="28">
        <v>3020</v>
      </c>
      <c r="C631" s="28" t="s">
        <v>140</v>
      </c>
      <c r="D631" s="28" t="s">
        <v>7</v>
      </c>
      <c r="E631" s="28">
        <v>7269</v>
      </c>
      <c r="F631" s="28" t="s">
        <v>792</v>
      </c>
      <c r="G631" s="35">
        <v>4</v>
      </c>
      <c r="H631" s="36">
        <v>6</v>
      </c>
      <c r="I631" s="29">
        <v>0</v>
      </c>
      <c r="J631" s="29">
        <v>0</v>
      </c>
      <c r="K631" s="29">
        <v>0</v>
      </c>
      <c r="L631" s="29">
        <v>0</v>
      </c>
      <c r="M631" s="29">
        <v>31</v>
      </c>
      <c r="N631" s="29">
        <v>38</v>
      </c>
      <c r="O631" s="29">
        <v>42</v>
      </c>
      <c r="P631" s="29">
        <v>0</v>
      </c>
      <c r="Q631" s="29">
        <v>0</v>
      </c>
      <c r="R631" s="29">
        <v>0</v>
      </c>
      <c r="S631" s="29">
        <v>0</v>
      </c>
      <c r="T631" s="29">
        <v>0</v>
      </c>
      <c r="U631" s="29">
        <v>0</v>
      </c>
      <c r="V631" s="65">
        <v>111</v>
      </c>
    </row>
    <row r="632" spans="1:22">
      <c r="A632" s="27" t="s">
        <v>2</v>
      </c>
      <c r="B632" s="28">
        <v>3020</v>
      </c>
      <c r="C632" s="28" t="s">
        <v>140</v>
      </c>
      <c r="D632" s="28" t="s">
        <v>7</v>
      </c>
      <c r="E632" s="28">
        <v>7208</v>
      </c>
      <c r="F632" s="28" t="s">
        <v>752</v>
      </c>
      <c r="G632" s="35">
        <v>4</v>
      </c>
      <c r="H632" s="36">
        <v>6</v>
      </c>
      <c r="I632" s="29">
        <v>0</v>
      </c>
      <c r="J632" s="29">
        <v>0</v>
      </c>
      <c r="K632" s="29">
        <v>0</v>
      </c>
      <c r="L632" s="29">
        <v>0</v>
      </c>
      <c r="M632" s="29">
        <v>47</v>
      </c>
      <c r="N632" s="29">
        <v>44</v>
      </c>
      <c r="O632" s="29">
        <v>29</v>
      </c>
      <c r="P632" s="29">
        <v>0</v>
      </c>
      <c r="Q632" s="29">
        <v>0</v>
      </c>
      <c r="R632" s="29">
        <v>0</v>
      </c>
      <c r="S632" s="29">
        <v>0</v>
      </c>
      <c r="T632" s="29">
        <v>0</v>
      </c>
      <c r="U632" s="29">
        <v>0</v>
      </c>
      <c r="V632" s="65">
        <v>120</v>
      </c>
    </row>
    <row r="633" spans="1:22">
      <c r="A633" s="27" t="s">
        <v>2</v>
      </c>
      <c r="B633" s="28">
        <v>3020</v>
      </c>
      <c r="C633" s="28" t="s">
        <v>140</v>
      </c>
      <c r="D633" s="28" t="s">
        <v>7</v>
      </c>
      <c r="E633" s="28">
        <v>7063</v>
      </c>
      <c r="F633" s="28" t="s">
        <v>704</v>
      </c>
      <c r="G633" s="35">
        <v>10</v>
      </c>
      <c r="H633" s="36">
        <v>12</v>
      </c>
      <c r="I633" s="29">
        <v>0</v>
      </c>
      <c r="J633" s="29">
        <v>0</v>
      </c>
      <c r="K633" s="29">
        <v>0</v>
      </c>
      <c r="L633" s="29">
        <v>0</v>
      </c>
      <c r="M633" s="29">
        <v>0</v>
      </c>
      <c r="N633" s="29">
        <v>0</v>
      </c>
      <c r="O633" s="29">
        <v>0</v>
      </c>
      <c r="P633" s="29">
        <v>0</v>
      </c>
      <c r="Q633" s="29">
        <v>0</v>
      </c>
      <c r="R633" s="29">
        <v>0</v>
      </c>
      <c r="S633" s="29">
        <v>89</v>
      </c>
      <c r="T633" s="29">
        <v>53</v>
      </c>
      <c r="U633" s="29">
        <v>46</v>
      </c>
      <c r="V633" s="65">
        <v>188</v>
      </c>
    </row>
    <row r="634" spans="1:22">
      <c r="A634" s="27" t="s">
        <v>2</v>
      </c>
      <c r="B634" s="28">
        <v>3020</v>
      </c>
      <c r="C634" s="28" t="s">
        <v>140</v>
      </c>
      <c r="D634" s="28" t="s">
        <v>7</v>
      </c>
      <c r="E634" s="28">
        <v>7575</v>
      </c>
      <c r="F634" s="28" t="s">
        <v>843</v>
      </c>
      <c r="G634" s="35">
        <v>4</v>
      </c>
      <c r="H634" s="36">
        <v>9</v>
      </c>
      <c r="I634" s="29">
        <v>0</v>
      </c>
      <c r="J634" s="29">
        <v>0</v>
      </c>
      <c r="K634" s="29">
        <v>0</v>
      </c>
      <c r="L634" s="29">
        <v>0</v>
      </c>
      <c r="M634" s="29">
        <v>47</v>
      </c>
      <c r="N634" s="29">
        <v>55</v>
      </c>
      <c r="O634" s="29">
        <v>45</v>
      </c>
      <c r="P634" s="29">
        <v>46</v>
      </c>
      <c r="Q634" s="29">
        <v>33</v>
      </c>
      <c r="R634" s="29">
        <v>49</v>
      </c>
      <c r="S634" s="29">
        <v>0</v>
      </c>
      <c r="T634" s="29">
        <v>0</v>
      </c>
      <c r="U634" s="29">
        <v>0</v>
      </c>
      <c r="V634" s="65">
        <v>275</v>
      </c>
    </row>
    <row r="635" spans="1:22">
      <c r="A635" s="27" t="s">
        <v>2</v>
      </c>
      <c r="B635" s="28">
        <v>3020</v>
      </c>
      <c r="C635" s="28" t="s">
        <v>140</v>
      </c>
      <c r="D635" s="28" t="s">
        <v>7</v>
      </c>
      <c r="E635" s="28">
        <v>7223</v>
      </c>
      <c r="F635" s="28" t="s">
        <v>761</v>
      </c>
      <c r="G635" s="35">
        <v>3</v>
      </c>
      <c r="H635" s="36">
        <v>6</v>
      </c>
      <c r="I635" s="29">
        <v>0</v>
      </c>
      <c r="J635" s="29">
        <v>0</v>
      </c>
      <c r="K635" s="29">
        <v>0</v>
      </c>
      <c r="L635" s="29">
        <v>1</v>
      </c>
      <c r="M635" s="29">
        <v>69</v>
      </c>
      <c r="N635" s="29">
        <v>61</v>
      </c>
      <c r="O635" s="29">
        <v>50</v>
      </c>
      <c r="P635" s="29">
        <v>0</v>
      </c>
      <c r="Q635" s="29">
        <v>0</v>
      </c>
      <c r="R635" s="29">
        <v>0</v>
      </c>
      <c r="S635" s="29">
        <v>0</v>
      </c>
      <c r="T635" s="29">
        <v>0</v>
      </c>
      <c r="U635" s="29">
        <v>0</v>
      </c>
      <c r="V635" s="65">
        <v>181</v>
      </c>
    </row>
    <row r="636" spans="1:22">
      <c r="A636" s="27" t="s">
        <v>2</v>
      </c>
      <c r="B636" s="28">
        <v>3020</v>
      </c>
      <c r="C636" s="28" t="s">
        <v>140</v>
      </c>
      <c r="D636" s="28" t="s">
        <v>7</v>
      </c>
      <c r="E636" s="28">
        <v>7186</v>
      </c>
      <c r="F636" s="28" t="s">
        <v>741</v>
      </c>
      <c r="G636" s="35">
        <v>4</v>
      </c>
      <c r="H636" s="36">
        <v>6</v>
      </c>
      <c r="I636" s="29">
        <v>0</v>
      </c>
      <c r="J636" s="29">
        <v>0</v>
      </c>
      <c r="K636" s="29">
        <v>0</v>
      </c>
      <c r="L636" s="29">
        <v>0</v>
      </c>
      <c r="M636" s="29">
        <v>36</v>
      </c>
      <c r="N636" s="29">
        <v>34</v>
      </c>
      <c r="O636" s="29">
        <v>26</v>
      </c>
      <c r="P636" s="29">
        <v>0</v>
      </c>
      <c r="Q636" s="29">
        <v>0</v>
      </c>
      <c r="R636" s="29">
        <v>0</v>
      </c>
      <c r="S636" s="29">
        <v>0</v>
      </c>
      <c r="T636" s="29">
        <v>0</v>
      </c>
      <c r="U636" s="29">
        <v>0</v>
      </c>
      <c r="V636" s="65">
        <v>96</v>
      </c>
    </row>
    <row r="637" spans="1:22">
      <c r="A637" s="27" t="s">
        <v>2</v>
      </c>
      <c r="B637" s="28">
        <v>3020</v>
      </c>
      <c r="C637" s="28" t="s">
        <v>140</v>
      </c>
      <c r="D637" s="28" t="s">
        <v>7</v>
      </c>
      <c r="E637" s="28">
        <v>7572</v>
      </c>
      <c r="F637" s="28" t="s">
        <v>840</v>
      </c>
      <c r="G637" s="35">
        <v>7</v>
      </c>
      <c r="H637" s="36">
        <v>9</v>
      </c>
      <c r="I637" s="29">
        <v>0</v>
      </c>
      <c r="J637" s="29">
        <v>0</v>
      </c>
      <c r="K637" s="29">
        <v>0</v>
      </c>
      <c r="L637" s="29">
        <v>0</v>
      </c>
      <c r="M637" s="29">
        <v>0</v>
      </c>
      <c r="N637" s="29">
        <v>0</v>
      </c>
      <c r="O637" s="29">
        <v>0</v>
      </c>
      <c r="P637" s="29">
        <v>165</v>
      </c>
      <c r="Q637" s="29">
        <v>165</v>
      </c>
      <c r="R637" s="29">
        <v>149</v>
      </c>
      <c r="S637" s="29">
        <v>0</v>
      </c>
      <c r="T637" s="29">
        <v>0</v>
      </c>
      <c r="U637" s="29">
        <v>0</v>
      </c>
      <c r="V637" s="65">
        <v>479</v>
      </c>
    </row>
    <row r="638" spans="1:22">
      <c r="A638" s="27" t="s">
        <v>2</v>
      </c>
      <c r="B638" s="28">
        <v>3020</v>
      </c>
      <c r="C638" s="28" t="s">
        <v>140</v>
      </c>
      <c r="D638" s="28" t="s">
        <v>7</v>
      </c>
      <c r="E638" s="28">
        <v>7143</v>
      </c>
      <c r="F638" s="28" t="s">
        <v>727</v>
      </c>
      <c r="G638" s="35">
        <v>4</v>
      </c>
      <c r="H638" s="36">
        <v>6</v>
      </c>
      <c r="I638" s="29">
        <v>0</v>
      </c>
      <c r="J638" s="29">
        <v>0</v>
      </c>
      <c r="K638" s="29">
        <v>0</v>
      </c>
      <c r="L638" s="29">
        <v>0</v>
      </c>
      <c r="M638" s="29">
        <v>24</v>
      </c>
      <c r="N638" s="29">
        <v>13</v>
      </c>
      <c r="O638" s="29">
        <v>20</v>
      </c>
      <c r="P638" s="29">
        <v>0</v>
      </c>
      <c r="Q638" s="29">
        <v>0</v>
      </c>
      <c r="R638" s="29">
        <v>0</v>
      </c>
      <c r="S638" s="29">
        <v>0</v>
      </c>
      <c r="T638" s="29">
        <v>0</v>
      </c>
      <c r="U638" s="29">
        <v>0</v>
      </c>
      <c r="V638" s="65">
        <v>57</v>
      </c>
    </row>
    <row r="639" spans="1:22">
      <c r="A639" s="27" t="s">
        <v>2</v>
      </c>
      <c r="B639" s="28">
        <v>3020</v>
      </c>
      <c r="C639" s="28" t="s">
        <v>140</v>
      </c>
      <c r="D639" s="28" t="s">
        <v>7</v>
      </c>
      <c r="E639" s="28">
        <v>7195</v>
      </c>
      <c r="F639" s="28" t="s">
        <v>747</v>
      </c>
      <c r="G639" s="35">
        <v>4</v>
      </c>
      <c r="H639" s="36">
        <v>6</v>
      </c>
      <c r="I639" s="29">
        <v>0</v>
      </c>
      <c r="J639" s="29">
        <v>0</v>
      </c>
      <c r="K639" s="29">
        <v>0</v>
      </c>
      <c r="L639" s="29">
        <v>0</v>
      </c>
      <c r="M639" s="29">
        <v>39</v>
      </c>
      <c r="N639" s="29">
        <v>31</v>
      </c>
      <c r="O639" s="29">
        <v>31</v>
      </c>
      <c r="P639" s="29">
        <v>0</v>
      </c>
      <c r="Q639" s="29">
        <v>0</v>
      </c>
      <c r="R639" s="29">
        <v>0</v>
      </c>
      <c r="S639" s="29">
        <v>0</v>
      </c>
      <c r="T639" s="29">
        <v>0</v>
      </c>
      <c r="U639" s="29">
        <v>0</v>
      </c>
      <c r="V639" s="65">
        <v>101</v>
      </c>
    </row>
    <row r="640" spans="1:22">
      <c r="A640" s="27" t="s">
        <v>2</v>
      </c>
      <c r="B640" s="28">
        <v>3020</v>
      </c>
      <c r="C640" s="28" t="s">
        <v>140</v>
      </c>
      <c r="D640" s="28" t="s">
        <v>7</v>
      </c>
      <c r="E640" s="28">
        <v>7523</v>
      </c>
      <c r="F640" s="28" t="s">
        <v>154</v>
      </c>
      <c r="G640" s="35">
        <v>4</v>
      </c>
      <c r="H640" s="36">
        <v>9</v>
      </c>
      <c r="I640" s="29">
        <v>0</v>
      </c>
      <c r="J640" s="29">
        <v>0</v>
      </c>
      <c r="K640" s="29">
        <v>0</v>
      </c>
      <c r="L640" s="29">
        <v>0</v>
      </c>
      <c r="M640" s="29">
        <v>9</v>
      </c>
      <c r="N640" s="29">
        <v>19</v>
      </c>
      <c r="O640" s="29">
        <v>18</v>
      </c>
      <c r="P640" s="29">
        <v>36</v>
      </c>
      <c r="Q640" s="29">
        <v>54</v>
      </c>
      <c r="R640" s="29">
        <v>37</v>
      </c>
      <c r="S640" s="29">
        <v>0</v>
      </c>
      <c r="T640" s="29">
        <v>0</v>
      </c>
      <c r="U640" s="29">
        <v>0</v>
      </c>
      <c r="V640" s="65">
        <v>173</v>
      </c>
    </row>
    <row r="641" spans="1:22">
      <c r="A641" s="27" t="s">
        <v>2</v>
      </c>
      <c r="B641" s="28">
        <v>3020</v>
      </c>
      <c r="C641" s="28" t="s">
        <v>140</v>
      </c>
      <c r="D641" s="28" t="s">
        <v>7</v>
      </c>
      <c r="E641" s="28">
        <v>7200</v>
      </c>
      <c r="F641" s="28" t="s">
        <v>748</v>
      </c>
      <c r="G641" s="35">
        <v>4</v>
      </c>
      <c r="H641" s="36">
        <v>6</v>
      </c>
      <c r="I641" s="29">
        <v>0</v>
      </c>
      <c r="J641" s="29">
        <v>0</v>
      </c>
      <c r="K641" s="29">
        <v>0</v>
      </c>
      <c r="L641" s="29">
        <v>0</v>
      </c>
      <c r="M641" s="29">
        <v>52</v>
      </c>
      <c r="N641" s="29">
        <v>69</v>
      </c>
      <c r="O641" s="29">
        <v>53</v>
      </c>
      <c r="P641" s="29">
        <v>0</v>
      </c>
      <c r="Q641" s="29">
        <v>0</v>
      </c>
      <c r="R641" s="29">
        <v>0</v>
      </c>
      <c r="S641" s="29">
        <v>0</v>
      </c>
      <c r="T641" s="29">
        <v>0</v>
      </c>
      <c r="U641" s="29">
        <v>0</v>
      </c>
      <c r="V641" s="65">
        <v>174</v>
      </c>
    </row>
    <row r="642" spans="1:22">
      <c r="A642" s="27" t="s">
        <v>2</v>
      </c>
      <c r="B642" s="28">
        <v>3020</v>
      </c>
      <c r="C642" s="28" t="s">
        <v>140</v>
      </c>
      <c r="D642" s="28" t="s">
        <v>7</v>
      </c>
      <c r="E642" s="28">
        <v>7058</v>
      </c>
      <c r="F642" s="28" t="s">
        <v>703</v>
      </c>
      <c r="G642" s="35">
        <v>10</v>
      </c>
      <c r="H642" s="36">
        <v>12</v>
      </c>
      <c r="I642" s="29">
        <v>0</v>
      </c>
      <c r="J642" s="29">
        <v>0</v>
      </c>
      <c r="K642" s="29">
        <v>0</v>
      </c>
      <c r="L642" s="29">
        <v>0</v>
      </c>
      <c r="M642" s="29">
        <v>0</v>
      </c>
      <c r="N642" s="29">
        <v>0</v>
      </c>
      <c r="O642" s="29">
        <v>0</v>
      </c>
      <c r="P642" s="29">
        <v>0</v>
      </c>
      <c r="Q642" s="29">
        <v>0</v>
      </c>
      <c r="R642" s="29">
        <v>0</v>
      </c>
      <c r="S642" s="29">
        <v>41</v>
      </c>
      <c r="T642" s="29">
        <v>35</v>
      </c>
      <c r="U642" s="29">
        <v>25</v>
      </c>
      <c r="V642" s="65">
        <v>101</v>
      </c>
    </row>
    <row r="643" spans="1:22">
      <c r="A643" s="27" t="s">
        <v>2</v>
      </c>
      <c r="B643" s="28">
        <v>3020</v>
      </c>
      <c r="C643" s="28" t="s">
        <v>140</v>
      </c>
      <c r="D643" s="28" t="s">
        <v>7</v>
      </c>
      <c r="E643" s="28">
        <v>7931</v>
      </c>
      <c r="F643" s="28" t="s">
        <v>847</v>
      </c>
      <c r="G643" s="35">
        <v>4</v>
      </c>
      <c r="H643" s="36">
        <v>8</v>
      </c>
      <c r="I643" s="29">
        <v>0</v>
      </c>
      <c r="J643" s="29">
        <v>0</v>
      </c>
      <c r="K643" s="29">
        <v>0</v>
      </c>
      <c r="L643" s="29">
        <v>0</v>
      </c>
      <c r="M643" s="29">
        <v>1</v>
      </c>
      <c r="N643" s="29">
        <v>4</v>
      </c>
      <c r="O643" s="29">
        <v>2</v>
      </c>
      <c r="P643" s="29">
        <v>1</v>
      </c>
      <c r="Q643" s="29">
        <v>1</v>
      </c>
      <c r="R643" s="29">
        <v>0</v>
      </c>
      <c r="S643" s="29">
        <v>0</v>
      </c>
      <c r="T643" s="29">
        <v>0</v>
      </c>
      <c r="U643" s="29">
        <v>0</v>
      </c>
      <c r="V643" s="65">
        <v>9</v>
      </c>
    </row>
    <row r="644" spans="1:22">
      <c r="A644" s="27" t="s">
        <v>2</v>
      </c>
      <c r="B644" s="28">
        <v>3020</v>
      </c>
      <c r="C644" s="28" t="s">
        <v>140</v>
      </c>
      <c r="D644" s="28" t="s">
        <v>7</v>
      </c>
      <c r="E644" s="28">
        <v>7210</v>
      </c>
      <c r="F644" s="28" t="s">
        <v>753</v>
      </c>
      <c r="G644" s="35">
        <v>4</v>
      </c>
      <c r="H644" s="36">
        <v>6</v>
      </c>
      <c r="I644" s="29">
        <v>0</v>
      </c>
      <c r="J644" s="29">
        <v>0</v>
      </c>
      <c r="K644" s="29">
        <v>0</v>
      </c>
      <c r="L644" s="29">
        <v>0</v>
      </c>
      <c r="M644" s="29">
        <v>14</v>
      </c>
      <c r="N644" s="29">
        <v>8</v>
      </c>
      <c r="O644" s="29">
        <v>13</v>
      </c>
      <c r="P644" s="29">
        <v>0</v>
      </c>
      <c r="Q644" s="29">
        <v>0</v>
      </c>
      <c r="R644" s="29">
        <v>0</v>
      </c>
      <c r="S644" s="29">
        <v>0</v>
      </c>
      <c r="T644" s="29">
        <v>0</v>
      </c>
      <c r="U644" s="29">
        <v>0</v>
      </c>
      <c r="V644" s="65">
        <v>35</v>
      </c>
    </row>
    <row r="645" spans="1:22">
      <c r="A645" s="27" t="s">
        <v>2</v>
      </c>
      <c r="B645" s="28">
        <v>3020</v>
      </c>
      <c r="C645" s="28" t="s">
        <v>140</v>
      </c>
      <c r="D645" s="28" t="s">
        <v>7</v>
      </c>
      <c r="E645" s="28">
        <v>7149</v>
      </c>
      <c r="F645" s="28" t="s">
        <v>729</v>
      </c>
      <c r="G645" s="35">
        <v>4</v>
      </c>
      <c r="H645" s="36">
        <v>6</v>
      </c>
      <c r="I645" s="29">
        <v>0</v>
      </c>
      <c r="J645" s="29">
        <v>0</v>
      </c>
      <c r="K645" s="29">
        <v>0</v>
      </c>
      <c r="L645" s="29">
        <v>0</v>
      </c>
      <c r="M645" s="29">
        <v>22</v>
      </c>
      <c r="N645" s="29">
        <v>29</v>
      </c>
      <c r="O645" s="29">
        <v>26</v>
      </c>
      <c r="P645" s="29">
        <v>0</v>
      </c>
      <c r="Q645" s="29">
        <v>0</v>
      </c>
      <c r="R645" s="29">
        <v>0</v>
      </c>
      <c r="S645" s="29">
        <v>0</v>
      </c>
      <c r="T645" s="29">
        <v>0</v>
      </c>
      <c r="U645" s="29">
        <v>0</v>
      </c>
      <c r="V645" s="65">
        <v>77</v>
      </c>
    </row>
    <row r="646" spans="1:22">
      <c r="A646" s="27" t="s">
        <v>2</v>
      </c>
      <c r="B646" s="28">
        <v>3020</v>
      </c>
      <c r="C646" s="28" t="s">
        <v>140</v>
      </c>
      <c r="D646" s="28" t="s">
        <v>7</v>
      </c>
      <c r="E646" s="28">
        <v>7259</v>
      </c>
      <c r="F646" s="28" t="s">
        <v>785</v>
      </c>
      <c r="G646" s="35">
        <v>3</v>
      </c>
      <c r="H646" s="36">
        <v>6</v>
      </c>
      <c r="I646" s="29">
        <v>0</v>
      </c>
      <c r="J646" s="29">
        <v>0</v>
      </c>
      <c r="K646" s="29">
        <v>0</v>
      </c>
      <c r="L646" s="29">
        <v>10</v>
      </c>
      <c r="M646" s="29">
        <v>16</v>
      </c>
      <c r="N646" s="29">
        <v>24</v>
      </c>
      <c r="O646" s="29">
        <v>22</v>
      </c>
      <c r="P646" s="29">
        <v>0</v>
      </c>
      <c r="Q646" s="29">
        <v>0</v>
      </c>
      <c r="R646" s="29">
        <v>0</v>
      </c>
      <c r="S646" s="29">
        <v>0</v>
      </c>
      <c r="T646" s="29">
        <v>0</v>
      </c>
      <c r="U646" s="29">
        <v>0</v>
      </c>
      <c r="V646" s="65">
        <v>72</v>
      </c>
    </row>
    <row r="647" spans="1:22">
      <c r="A647" s="27" t="s">
        <v>2</v>
      </c>
      <c r="B647" s="28">
        <v>3020</v>
      </c>
      <c r="C647" s="28" t="s">
        <v>140</v>
      </c>
      <c r="D647" s="28" t="s">
        <v>7</v>
      </c>
      <c r="E647" s="28">
        <v>7257</v>
      </c>
      <c r="F647" s="28" t="s">
        <v>783</v>
      </c>
      <c r="G647" s="35">
        <v>1</v>
      </c>
      <c r="H647" s="36">
        <v>6</v>
      </c>
      <c r="I647" s="29">
        <v>0</v>
      </c>
      <c r="J647" s="29">
        <v>53</v>
      </c>
      <c r="K647" s="29">
        <v>54</v>
      </c>
      <c r="L647" s="29">
        <v>55</v>
      </c>
      <c r="M647" s="29">
        <v>72</v>
      </c>
      <c r="N647" s="29">
        <v>83</v>
      </c>
      <c r="O647" s="29">
        <v>89</v>
      </c>
      <c r="P647" s="29">
        <v>0</v>
      </c>
      <c r="Q647" s="29">
        <v>0</v>
      </c>
      <c r="R647" s="29">
        <v>0</v>
      </c>
      <c r="S647" s="29">
        <v>0</v>
      </c>
      <c r="T647" s="29">
        <v>0</v>
      </c>
      <c r="U647" s="29">
        <v>0</v>
      </c>
      <c r="V647" s="65">
        <v>406</v>
      </c>
    </row>
    <row r="648" spans="1:22">
      <c r="A648" s="27" t="s">
        <v>2</v>
      </c>
      <c r="B648" s="28">
        <v>3020</v>
      </c>
      <c r="C648" s="28" t="s">
        <v>140</v>
      </c>
      <c r="D648" s="28" t="s">
        <v>7</v>
      </c>
      <c r="E648" s="28">
        <v>7249</v>
      </c>
      <c r="F648" s="28" t="s">
        <v>778</v>
      </c>
      <c r="G648" s="35">
        <v>4</v>
      </c>
      <c r="H648" s="36">
        <v>6</v>
      </c>
      <c r="I648" s="29">
        <v>0</v>
      </c>
      <c r="J648" s="29">
        <v>0</v>
      </c>
      <c r="K648" s="29">
        <v>0</v>
      </c>
      <c r="L648" s="29">
        <v>0</v>
      </c>
      <c r="M648" s="29">
        <v>21</v>
      </c>
      <c r="N648" s="29">
        <v>15</v>
      </c>
      <c r="O648" s="29">
        <v>22</v>
      </c>
      <c r="P648" s="29">
        <v>0</v>
      </c>
      <c r="Q648" s="29">
        <v>0</v>
      </c>
      <c r="R648" s="29">
        <v>0</v>
      </c>
      <c r="S648" s="29">
        <v>0</v>
      </c>
      <c r="T648" s="29">
        <v>0</v>
      </c>
      <c r="U648" s="29">
        <v>0</v>
      </c>
      <c r="V648" s="65">
        <v>58</v>
      </c>
    </row>
    <row r="649" spans="1:22">
      <c r="A649" s="27" t="s">
        <v>2</v>
      </c>
      <c r="B649" s="28">
        <v>3020</v>
      </c>
      <c r="C649" s="28" t="s">
        <v>140</v>
      </c>
      <c r="D649" s="28" t="s">
        <v>7</v>
      </c>
      <c r="E649" s="28">
        <v>7281</v>
      </c>
      <c r="F649" s="28" t="s">
        <v>802</v>
      </c>
      <c r="G649" s="35">
        <v>4</v>
      </c>
      <c r="H649" s="36">
        <v>6</v>
      </c>
      <c r="I649" s="29">
        <v>0</v>
      </c>
      <c r="J649" s="29">
        <v>0</v>
      </c>
      <c r="K649" s="29">
        <v>0</v>
      </c>
      <c r="L649" s="29">
        <v>0</v>
      </c>
      <c r="M649" s="29">
        <v>93</v>
      </c>
      <c r="N649" s="29">
        <v>75</v>
      </c>
      <c r="O649" s="29">
        <v>92</v>
      </c>
      <c r="P649" s="29">
        <v>0</v>
      </c>
      <c r="Q649" s="29">
        <v>0</v>
      </c>
      <c r="R649" s="29">
        <v>0</v>
      </c>
      <c r="S649" s="29">
        <v>0</v>
      </c>
      <c r="T649" s="29">
        <v>0</v>
      </c>
      <c r="U649" s="29">
        <v>0</v>
      </c>
      <c r="V649" s="65">
        <v>260</v>
      </c>
    </row>
    <row r="650" spans="1:22">
      <c r="A650" s="27" t="s">
        <v>2</v>
      </c>
      <c r="B650" s="28">
        <v>3020</v>
      </c>
      <c r="C650" s="28" t="s">
        <v>140</v>
      </c>
      <c r="D650" s="28" t="s">
        <v>7</v>
      </c>
      <c r="E650" s="28">
        <v>1933</v>
      </c>
      <c r="F650" s="28" t="s">
        <v>691</v>
      </c>
      <c r="G650" s="35">
        <v>7</v>
      </c>
      <c r="H650" s="36">
        <v>9</v>
      </c>
      <c r="I650" s="29">
        <v>0</v>
      </c>
      <c r="J650" s="29">
        <v>0</v>
      </c>
      <c r="K650" s="29">
        <v>0</v>
      </c>
      <c r="L650" s="29">
        <v>0</v>
      </c>
      <c r="M650" s="29">
        <v>0</v>
      </c>
      <c r="N650" s="29">
        <v>0</v>
      </c>
      <c r="O650" s="29">
        <v>0</v>
      </c>
      <c r="P650" s="29">
        <v>76</v>
      </c>
      <c r="Q650" s="29">
        <v>77</v>
      </c>
      <c r="R650" s="29">
        <v>54</v>
      </c>
      <c r="S650" s="29">
        <v>0</v>
      </c>
      <c r="T650" s="29">
        <v>0</v>
      </c>
      <c r="U650" s="29">
        <v>0</v>
      </c>
      <c r="V650" s="65">
        <v>207</v>
      </c>
    </row>
    <row r="651" spans="1:22">
      <c r="A651" s="27" t="s">
        <v>2</v>
      </c>
      <c r="B651" s="28">
        <v>3020</v>
      </c>
      <c r="C651" s="28" t="s">
        <v>140</v>
      </c>
      <c r="D651" s="28" t="s">
        <v>7</v>
      </c>
      <c r="E651" s="28">
        <v>1578</v>
      </c>
      <c r="F651" s="28" t="s">
        <v>682</v>
      </c>
      <c r="G651" s="35">
        <v>3</v>
      </c>
      <c r="H651" s="36">
        <v>9</v>
      </c>
      <c r="I651" s="29">
        <v>0</v>
      </c>
      <c r="J651" s="29">
        <v>0</v>
      </c>
      <c r="K651" s="29">
        <v>0</v>
      </c>
      <c r="L651" s="29">
        <v>1</v>
      </c>
      <c r="M651" s="29">
        <v>139</v>
      </c>
      <c r="N651" s="29">
        <v>130</v>
      </c>
      <c r="O651" s="29">
        <v>111</v>
      </c>
      <c r="P651" s="29">
        <v>94</v>
      </c>
      <c r="Q651" s="29">
        <v>91</v>
      </c>
      <c r="R651" s="29">
        <v>73</v>
      </c>
      <c r="S651" s="29">
        <v>0</v>
      </c>
      <c r="T651" s="29">
        <v>0</v>
      </c>
      <c r="U651" s="29">
        <v>0</v>
      </c>
      <c r="V651" s="65">
        <v>639</v>
      </c>
    </row>
    <row r="652" spans="1:22">
      <c r="A652" s="27" t="s">
        <v>2</v>
      </c>
      <c r="B652" s="28">
        <v>3020</v>
      </c>
      <c r="C652" s="28" t="s">
        <v>140</v>
      </c>
      <c r="D652" s="28" t="s">
        <v>7</v>
      </c>
      <c r="E652" s="28">
        <v>7909</v>
      </c>
      <c r="F652" s="28" t="s">
        <v>846</v>
      </c>
      <c r="G652" s="35">
        <v>4</v>
      </c>
      <c r="H652" s="36">
        <v>9</v>
      </c>
      <c r="I652" s="29">
        <v>0</v>
      </c>
      <c r="J652" s="29">
        <v>0</v>
      </c>
      <c r="K652" s="29">
        <v>0</v>
      </c>
      <c r="L652" s="29">
        <v>0</v>
      </c>
      <c r="M652" s="29">
        <v>40</v>
      </c>
      <c r="N652" s="29">
        <v>31</v>
      </c>
      <c r="O652" s="29">
        <v>59</v>
      </c>
      <c r="P652" s="29">
        <v>44</v>
      </c>
      <c r="Q652" s="29">
        <v>57</v>
      </c>
      <c r="R652" s="29">
        <v>60</v>
      </c>
      <c r="S652" s="29">
        <v>0</v>
      </c>
      <c r="T652" s="29">
        <v>0</v>
      </c>
      <c r="U652" s="29">
        <v>0</v>
      </c>
      <c r="V652" s="65">
        <v>291</v>
      </c>
    </row>
    <row r="653" spans="1:22">
      <c r="A653" s="27" t="s">
        <v>2</v>
      </c>
      <c r="B653" s="28">
        <v>3020</v>
      </c>
      <c r="C653" s="28" t="s">
        <v>140</v>
      </c>
      <c r="D653" s="28" t="s">
        <v>7</v>
      </c>
      <c r="E653" s="28">
        <v>7274</v>
      </c>
      <c r="F653" s="28" t="s">
        <v>795</v>
      </c>
      <c r="G653" s="35">
        <v>4</v>
      </c>
      <c r="H653" s="36">
        <v>6</v>
      </c>
      <c r="I653" s="29">
        <v>0</v>
      </c>
      <c r="J653" s="29">
        <v>0</v>
      </c>
      <c r="K653" s="29">
        <v>0</v>
      </c>
      <c r="L653" s="29">
        <v>0</v>
      </c>
      <c r="M653" s="29">
        <v>30</v>
      </c>
      <c r="N653" s="29">
        <v>57</v>
      </c>
      <c r="O653" s="29">
        <v>34</v>
      </c>
      <c r="P653" s="29">
        <v>0</v>
      </c>
      <c r="Q653" s="29">
        <v>0</v>
      </c>
      <c r="R653" s="29">
        <v>0</v>
      </c>
      <c r="S653" s="29">
        <v>0</v>
      </c>
      <c r="T653" s="29">
        <v>0</v>
      </c>
      <c r="U653" s="29">
        <v>0</v>
      </c>
      <c r="V653" s="65">
        <v>121</v>
      </c>
    </row>
    <row r="654" spans="1:22">
      <c r="A654" s="27" t="s">
        <v>2</v>
      </c>
      <c r="B654" s="28">
        <v>3020</v>
      </c>
      <c r="C654" s="28" t="s">
        <v>140</v>
      </c>
      <c r="D654" s="28" t="s">
        <v>7</v>
      </c>
      <c r="E654" s="28">
        <v>7151</v>
      </c>
      <c r="F654" s="28" t="s">
        <v>730</v>
      </c>
      <c r="G654" s="35">
        <v>4</v>
      </c>
      <c r="H654" s="36">
        <v>6</v>
      </c>
      <c r="I654" s="29">
        <v>0</v>
      </c>
      <c r="J654" s="29">
        <v>0</v>
      </c>
      <c r="K654" s="29">
        <v>0</v>
      </c>
      <c r="L654" s="29">
        <v>0</v>
      </c>
      <c r="M654" s="29">
        <v>24</v>
      </c>
      <c r="N654" s="29">
        <v>18</v>
      </c>
      <c r="O654" s="29">
        <v>15</v>
      </c>
      <c r="P654" s="29">
        <v>0</v>
      </c>
      <c r="Q654" s="29">
        <v>0</v>
      </c>
      <c r="R654" s="29">
        <v>0</v>
      </c>
      <c r="S654" s="29">
        <v>0</v>
      </c>
      <c r="T654" s="29">
        <v>0</v>
      </c>
      <c r="U654" s="29">
        <v>0</v>
      </c>
      <c r="V654" s="65">
        <v>57</v>
      </c>
    </row>
    <row r="655" spans="1:22">
      <c r="A655" s="27" t="s">
        <v>2</v>
      </c>
      <c r="B655" s="28">
        <v>3020</v>
      </c>
      <c r="C655" s="28" t="s">
        <v>140</v>
      </c>
      <c r="D655" s="28" t="s">
        <v>7</v>
      </c>
      <c r="E655" s="28">
        <v>7524</v>
      </c>
      <c r="F655" s="28" t="s">
        <v>816</v>
      </c>
      <c r="G655" s="35">
        <v>1</v>
      </c>
      <c r="H655" s="36">
        <v>6</v>
      </c>
      <c r="I655" s="29">
        <v>0</v>
      </c>
      <c r="J655" s="29">
        <v>52</v>
      </c>
      <c r="K655" s="29">
        <v>50</v>
      </c>
      <c r="L655" s="29">
        <v>50</v>
      </c>
      <c r="M655" s="29">
        <v>53</v>
      </c>
      <c r="N655" s="29">
        <v>50</v>
      </c>
      <c r="O655" s="29">
        <v>52</v>
      </c>
      <c r="P655" s="29">
        <v>0</v>
      </c>
      <c r="Q655" s="29">
        <v>0</v>
      </c>
      <c r="R655" s="29">
        <v>0</v>
      </c>
      <c r="S655" s="29">
        <v>0</v>
      </c>
      <c r="T655" s="29">
        <v>0</v>
      </c>
      <c r="U655" s="29">
        <v>0</v>
      </c>
      <c r="V655" s="65">
        <v>307</v>
      </c>
    </row>
    <row r="656" spans="1:22">
      <c r="A656" s="27" t="s">
        <v>2</v>
      </c>
      <c r="B656" s="28">
        <v>3020</v>
      </c>
      <c r="C656" s="28" t="s">
        <v>140</v>
      </c>
      <c r="D656" s="28" t="s">
        <v>7</v>
      </c>
      <c r="E656" s="28">
        <v>7153</v>
      </c>
      <c r="F656" s="28" t="s">
        <v>731</v>
      </c>
      <c r="G656" s="35">
        <v>4</v>
      </c>
      <c r="H656" s="36">
        <v>6</v>
      </c>
      <c r="I656" s="29">
        <v>0</v>
      </c>
      <c r="J656" s="29">
        <v>0</v>
      </c>
      <c r="K656" s="29">
        <v>0</v>
      </c>
      <c r="L656" s="29">
        <v>0</v>
      </c>
      <c r="M656" s="29">
        <v>37</v>
      </c>
      <c r="N656" s="29">
        <v>28</v>
      </c>
      <c r="O656" s="29">
        <v>37</v>
      </c>
      <c r="P656" s="29">
        <v>0</v>
      </c>
      <c r="Q656" s="29">
        <v>0</v>
      </c>
      <c r="R656" s="29">
        <v>0</v>
      </c>
      <c r="S656" s="29">
        <v>0</v>
      </c>
      <c r="T656" s="29">
        <v>0</v>
      </c>
      <c r="U656" s="29">
        <v>0</v>
      </c>
      <c r="V656" s="65">
        <v>102</v>
      </c>
    </row>
    <row r="657" spans="1:22">
      <c r="A657" s="27" t="s">
        <v>2</v>
      </c>
      <c r="B657" s="28">
        <v>3020</v>
      </c>
      <c r="C657" s="28" t="s">
        <v>140</v>
      </c>
      <c r="D657" s="28" t="s">
        <v>7</v>
      </c>
      <c r="E657" s="28">
        <v>1936</v>
      </c>
      <c r="F657" s="28" t="s">
        <v>694</v>
      </c>
      <c r="G657" s="35">
        <v>4</v>
      </c>
      <c r="H657" s="36">
        <v>9</v>
      </c>
      <c r="I657" s="29">
        <v>0</v>
      </c>
      <c r="J657" s="29">
        <v>0</v>
      </c>
      <c r="K657" s="29">
        <v>0</v>
      </c>
      <c r="L657" s="29">
        <v>0</v>
      </c>
      <c r="M657" s="29">
        <v>71</v>
      </c>
      <c r="N657" s="29">
        <v>87</v>
      </c>
      <c r="O657" s="29">
        <v>64</v>
      </c>
      <c r="P657" s="29">
        <v>58</v>
      </c>
      <c r="Q657" s="29">
        <v>39</v>
      </c>
      <c r="R657" s="29">
        <v>26</v>
      </c>
      <c r="S657" s="29">
        <v>0</v>
      </c>
      <c r="T657" s="29">
        <v>0</v>
      </c>
      <c r="U657" s="29">
        <v>0</v>
      </c>
      <c r="V657" s="65">
        <v>345</v>
      </c>
    </row>
    <row r="658" spans="1:22">
      <c r="A658" s="27" t="s">
        <v>2</v>
      </c>
      <c r="B658" s="28">
        <v>3020</v>
      </c>
      <c r="C658" s="28" t="s">
        <v>140</v>
      </c>
      <c r="D658" s="28" t="s">
        <v>7</v>
      </c>
      <c r="E658" s="28">
        <v>7191</v>
      </c>
      <c r="F658" s="28" t="s">
        <v>744</v>
      </c>
      <c r="G658" s="35">
        <v>1</v>
      </c>
      <c r="H658" s="36">
        <v>6</v>
      </c>
      <c r="I658" s="29">
        <v>0</v>
      </c>
      <c r="J658" s="29">
        <v>26</v>
      </c>
      <c r="K658" s="29">
        <v>27</v>
      </c>
      <c r="L658" s="29">
        <v>27</v>
      </c>
      <c r="M658" s="29">
        <v>47</v>
      </c>
      <c r="N658" s="29">
        <v>49</v>
      </c>
      <c r="O658" s="29">
        <v>50</v>
      </c>
      <c r="P658" s="29">
        <v>0</v>
      </c>
      <c r="Q658" s="29">
        <v>0</v>
      </c>
      <c r="R658" s="29">
        <v>0</v>
      </c>
      <c r="S658" s="29">
        <v>0</v>
      </c>
      <c r="T658" s="29">
        <v>0</v>
      </c>
      <c r="U658" s="29">
        <v>0</v>
      </c>
      <c r="V658" s="65">
        <v>226</v>
      </c>
    </row>
    <row r="659" spans="1:22">
      <c r="A659" s="27" t="s">
        <v>2</v>
      </c>
      <c r="B659" s="28">
        <v>3020</v>
      </c>
      <c r="C659" s="28" t="s">
        <v>140</v>
      </c>
      <c r="D659" s="28" t="s">
        <v>7</v>
      </c>
      <c r="E659" s="28">
        <v>7156</v>
      </c>
      <c r="F659" s="28" t="s">
        <v>732</v>
      </c>
      <c r="G659" s="35">
        <v>4</v>
      </c>
      <c r="H659" s="36">
        <v>6</v>
      </c>
      <c r="I659" s="29">
        <v>0</v>
      </c>
      <c r="J659" s="29">
        <v>0</v>
      </c>
      <c r="K659" s="29">
        <v>0</v>
      </c>
      <c r="L659" s="29">
        <v>0</v>
      </c>
      <c r="M659" s="29">
        <v>16</v>
      </c>
      <c r="N659" s="29">
        <v>16</v>
      </c>
      <c r="O659" s="29">
        <v>19</v>
      </c>
      <c r="P659" s="29">
        <v>0</v>
      </c>
      <c r="Q659" s="29">
        <v>0</v>
      </c>
      <c r="R659" s="29">
        <v>0</v>
      </c>
      <c r="S659" s="29">
        <v>0</v>
      </c>
      <c r="T659" s="29">
        <v>0</v>
      </c>
      <c r="U659" s="29">
        <v>0</v>
      </c>
      <c r="V659" s="65">
        <v>51</v>
      </c>
    </row>
    <row r="660" spans="1:22">
      <c r="A660" s="27" t="s">
        <v>2</v>
      </c>
      <c r="B660" s="28">
        <v>3020</v>
      </c>
      <c r="C660" s="28" t="s">
        <v>140</v>
      </c>
      <c r="D660" s="28" t="s">
        <v>7</v>
      </c>
      <c r="E660" s="28">
        <v>7066</v>
      </c>
      <c r="F660" s="28" t="s">
        <v>705</v>
      </c>
      <c r="G660" s="35">
        <v>10</v>
      </c>
      <c r="H660" s="36">
        <v>12</v>
      </c>
      <c r="I660" s="29">
        <v>0</v>
      </c>
      <c r="J660" s="29">
        <v>0</v>
      </c>
      <c r="K660" s="29">
        <v>0</v>
      </c>
      <c r="L660" s="29">
        <v>0</v>
      </c>
      <c r="M660" s="29">
        <v>0</v>
      </c>
      <c r="N660" s="29">
        <v>0</v>
      </c>
      <c r="O660" s="29">
        <v>0</v>
      </c>
      <c r="P660" s="29">
        <v>0</v>
      </c>
      <c r="Q660" s="29">
        <v>0</v>
      </c>
      <c r="R660" s="29">
        <v>0</v>
      </c>
      <c r="S660" s="29">
        <v>123</v>
      </c>
      <c r="T660" s="29">
        <v>85</v>
      </c>
      <c r="U660" s="29">
        <v>55</v>
      </c>
      <c r="V660" s="65">
        <v>263</v>
      </c>
    </row>
    <row r="661" spans="1:22">
      <c r="A661" s="27" t="s">
        <v>2</v>
      </c>
      <c r="B661" s="28">
        <v>3020</v>
      </c>
      <c r="C661" s="28" t="s">
        <v>140</v>
      </c>
      <c r="D661" s="28" t="s">
        <v>7</v>
      </c>
      <c r="E661" s="28">
        <v>7527</v>
      </c>
      <c r="F661" s="28" t="s">
        <v>817</v>
      </c>
      <c r="G661" s="35" t="s">
        <v>4</v>
      </c>
      <c r="H661" s="36">
        <v>9</v>
      </c>
      <c r="I661" s="29">
        <v>1</v>
      </c>
      <c r="J661" s="29">
        <v>0</v>
      </c>
      <c r="K661" s="29">
        <v>1</v>
      </c>
      <c r="L661" s="29">
        <v>0</v>
      </c>
      <c r="M661" s="29">
        <v>23</v>
      </c>
      <c r="N661" s="29">
        <v>29</v>
      </c>
      <c r="O661" s="29">
        <v>30</v>
      </c>
      <c r="P661" s="29">
        <v>17</v>
      </c>
      <c r="Q661" s="29">
        <v>16</v>
      </c>
      <c r="R661" s="29">
        <v>18</v>
      </c>
      <c r="S661" s="29">
        <v>0</v>
      </c>
      <c r="T661" s="29">
        <v>0</v>
      </c>
      <c r="U661" s="29">
        <v>0</v>
      </c>
      <c r="V661" s="65">
        <v>135</v>
      </c>
    </row>
    <row r="662" spans="1:22">
      <c r="A662" s="27" t="s">
        <v>2</v>
      </c>
      <c r="B662" s="28">
        <v>3020</v>
      </c>
      <c r="C662" s="28" t="s">
        <v>140</v>
      </c>
      <c r="D662" s="28" t="s">
        <v>7</v>
      </c>
      <c r="E662" s="28">
        <v>7248</v>
      </c>
      <c r="F662" s="28" t="s">
        <v>777</v>
      </c>
      <c r="G662" s="35">
        <v>4</v>
      </c>
      <c r="H662" s="36">
        <v>6</v>
      </c>
      <c r="I662" s="29">
        <v>0</v>
      </c>
      <c r="J662" s="29">
        <v>0</v>
      </c>
      <c r="K662" s="29">
        <v>0</v>
      </c>
      <c r="L662" s="29">
        <v>0</v>
      </c>
      <c r="M662" s="29">
        <v>38</v>
      </c>
      <c r="N662" s="29">
        <v>31</v>
      </c>
      <c r="O662" s="29">
        <v>33</v>
      </c>
      <c r="P662" s="29">
        <v>0</v>
      </c>
      <c r="Q662" s="29">
        <v>0</v>
      </c>
      <c r="R662" s="29">
        <v>0</v>
      </c>
      <c r="S662" s="29">
        <v>0</v>
      </c>
      <c r="T662" s="29">
        <v>0</v>
      </c>
      <c r="U662" s="29">
        <v>0</v>
      </c>
      <c r="V662" s="65">
        <v>102</v>
      </c>
    </row>
    <row r="663" spans="1:22">
      <c r="A663" s="27" t="s">
        <v>2</v>
      </c>
      <c r="B663" s="28">
        <v>3020</v>
      </c>
      <c r="C663" s="28" t="s">
        <v>140</v>
      </c>
      <c r="D663" s="28" t="s">
        <v>7</v>
      </c>
      <c r="E663" s="28">
        <v>7528</v>
      </c>
      <c r="F663" s="28" t="s">
        <v>818</v>
      </c>
      <c r="G663" s="35">
        <v>7</v>
      </c>
      <c r="H663" s="36">
        <v>9</v>
      </c>
      <c r="I663" s="29">
        <v>0</v>
      </c>
      <c r="J663" s="29">
        <v>0</v>
      </c>
      <c r="K663" s="29">
        <v>0</v>
      </c>
      <c r="L663" s="29">
        <v>0</v>
      </c>
      <c r="M663" s="29">
        <v>0</v>
      </c>
      <c r="N663" s="29">
        <v>0</v>
      </c>
      <c r="O663" s="29">
        <v>0</v>
      </c>
      <c r="P663" s="29">
        <v>131</v>
      </c>
      <c r="Q663" s="29">
        <v>123</v>
      </c>
      <c r="R663" s="29">
        <v>114</v>
      </c>
      <c r="S663" s="29">
        <v>0</v>
      </c>
      <c r="T663" s="29">
        <v>0</v>
      </c>
      <c r="U663" s="29">
        <v>0</v>
      </c>
      <c r="V663" s="65">
        <v>368</v>
      </c>
    </row>
    <row r="664" spans="1:22">
      <c r="A664" s="27" t="s">
        <v>2</v>
      </c>
      <c r="B664" s="28">
        <v>3020</v>
      </c>
      <c r="C664" s="28" t="s">
        <v>140</v>
      </c>
      <c r="D664" s="28" t="s">
        <v>7</v>
      </c>
      <c r="E664" s="28">
        <v>7229</v>
      </c>
      <c r="F664" s="28" t="s">
        <v>765</v>
      </c>
      <c r="G664" s="35">
        <v>3</v>
      </c>
      <c r="H664" s="36">
        <v>6</v>
      </c>
      <c r="I664" s="29">
        <v>0</v>
      </c>
      <c r="J664" s="29">
        <v>0</v>
      </c>
      <c r="K664" s="29">
        <v>0</v>
      </c>
      <c r="L664" s="29">
        <v>14</v>
      </c>
      <c r="M664" s="29">
        <v>30</v>
      </c>
      <c r="N664" s="29">
        <v>32</v>
      </c>
      <c r="O664" s="29">
        <v>44</v>
      </c>
      <c r="P664" s="29">
        <v>0</v>
      </c>
      <c r="Q664" s="29">
        <v>0</v>
      </c>
      <c r="R664" s="29">
        <v>0</v>
      </c>
      <c r="S664" s="29">
        <v>0</v>
      </c>
      <c r="T664" s="29">
        <v>0</v>
      </c>
      <c r="U664" s="29">
        <v>0</v>
      </c>
      <c r="V664" s="65">
        <v>120</v>
      </c>
    </row>
    <row r="665" spans="1:22">
      <c r="A665" s="27" t="s">
        <v>2</v>
      </c>
      <c r="B665" s="28">
        <v>3020</v>
      </c>
      <c r="C665" s="28" t="s">
        <v>140</v>
      </c>
      <c r="D665" s="28" t="s">
        <v>7</v>
      </c>
      <c r="E665" s="28">
        <v>7529</v>
      </c>
      <c r="F665" s="28" t="s">
        <v>819</v>
      </c>
      <c r="G665" s="35">
        <v>4</v>
      </c>
      <c r="H665" s="36">
        <v>6</v>
      </c>
      <c r="I665" s="29">
        <v>0</v>
      </c>
      <c r="J665" s="29">
        <v>0</v>
      </c>
      <c r="K665" s="29">
        <v>0</v>
      </c>
      <c r="L665" s="29">
        <v>0</v>
      </c>
      <c r="M665" s="29">
        <v>14</v>
      </c>
      <c r="N665" s="29">
        <v>23</v>
      </c>
      <c r="O665" s="29">
        <v>15</v>
      </c>
      <c r="P665" s="29">
        <v>0</v>
      </c>
      <c r="Q665" s="29">
        <v>0</v>
      </c>
      <c r="R665" s="29">
        <v>0</v>
      </c>
      <c r="S665" s="29">
        <v>0</v>
      </c>
      <c r="T665" s="29">
        <v>0</v>
      </c>
      <c r="U665" s="29">
        <v>0</v>
      </c>
      <c r="V665" s="65">
        <v>52</v>
      </c>
    </row>
    <row r="666" spans="1:22">
      <c r="A666" s="27" t="s">
        <v>2</v>
      </c>
      <c r="B666" s="28">
        <v>3020</v>
      </c>
      <c r="C666" s="28" t="s">
        <v>140</v>
      </c>
      <c r="D666" s="28" t="s">
        <v>7</v>
      </c>
      <c r="E666" s="28">
        <v>7531</v>
      </c>
      <c r="F666" s="28" t="s">
        <v>820</v>
      </c>
      <c r="G666" s="35">
        <v>3</v>
      </c>
      <c r="H666" s="36">
        <v>9</v>
      </c>
      <c r="I666" s="29">
        <v>0</v>
      </c>
      <c r="J666" s="29">
        <v>0</v>
      </c>
      <c r="K666" s="29">
        <v>0</v>
      </c>
      <c r="L666" s="29">
        <v>1</v>
      </c>
      <c r="M666" s="29">
        <v>22</v>
      </c>
      <c r="N666" s="29">
        <v>30</v>
      </c>
      <c r="O666" s="29">
        <v>28</v>
      </c>
      <c r="P666" s="29">
        <v>86</v>
      </c>
      <c r="Q666" s="29">
        <v>63</v>
      </c>
      <c r="R666" s="29">
        <v>42</v>
      </c>
      <c r="S666" s="29">
        <v>0</v>
      </c>
      <c r="T666" s="29">
        <v>0</v>
      </c>
      <c r="U666" s="29">
        <v>0</v>
      </c>
      <c r="V666" s="65">
        <v>272</v>
      </c>
    </row>
    <row r="667" spans="1:22">
      <c r="A667" s="27" t="s">
        <v>2</v>
      </c>
      <c r="B667" s="28">
        <v>3020</v>
      </c>
      <c r="C667" s="28" t="s">
        <v>140</v>
      </c>
      <c r="D667" s="28" t="s">
        <v>7</v>
      </c>
      <c r="E667" s="28">
        <v>7176</v>
      </c>
      <c r="F667" s="28" t="s">
        <v>737</v>
      </c>
      <c r="G667" s="35">
        <v>4</v>
      </c>
      <c r="H667" s="36">
        <v>6</v>
      </c>
      <c r="I667" s="29">
        <v>0</v>
      </c>
      <c r="J667" s="29">
        <v>0</v>
      </c>
      <c r="K667" s="29">
        <v>0</v>
      </c>
      <c r="L667" s="29">
        <v>0</v>
      </c>
      <c r="M667" s="29">
        <v>40</v>
      </c>
      <c r="N667" s="29">
        <v>51</v>
      </c>
      <c r="O667" s="29">
        <v>43</v>
      </c>
      <c r="P667" s="29">
        <v>0</v>
      </c>
      <c r="Q667" s="29">
        <v>0</v>
      </c>
      <c r="R667" s="29">
        <v>0</v>
      </c>
      <c r="S667" s="29">
        <v>0</v>
      </c>
      <c r="T667" s="29">
        <v>0</v>
      </c>
      <c r="U667" s="29">
        <v>0</v>
      </c>
      <c r="V667" s="65">
        <v>134</v>
      </c>
    </row>
    <row r="668" spans="1:22">
      <c r="A668" s="27" t="s">
        <v>2</v>
      </c>
      <c r="B668" s="28">
        <v>3020</v>
      </c>
      <c r="C668" s="28" t="s">
        <v>140</v>
      </c>
      <c r="D668" s="28" t="s">
        <v>7</v>
      </c>
      <c r="E668" s="28">
        <v>7258</v>
      </c>
      <c r="F668" s="28" t="s">
        <v>784</v>
      </c>
      <c r="G668" s="35">
        <v>1</v>
      </c>
      <c r="H668" s="36">
        <v>6</v>
      </c>
      <c r="I668" s="29">
        <v>0</v>
      </c>
      <c r="J668" s="29">
        <v>23</v>
      </c>
      <c r="K668" s="29">
        <v>27</v>
      </c>
      <c r="L668" s="29">
        <v>24</v>
      </c>
      <c r="M668" s="29">
        <v>75</v>
      </c>
      <c r="N668" s="29">
        <v>74</v>
      </c>
      <c r="O668" s="29">
        <v>64</v>
      </c>
      <c r="P668" s="29">
        <v>0</v>
      </c>
      <c r="Q668" s="29">
        <v>0</v>
      </c>
      <c r="R668" s="29">
        <v>0</v>
      </c>
      <c r="S668" s="29">
        <v>0</v>
      </c>
      <c r="T668" s="29">
        <v>0</v>
      </c>
      <c r="U668" s="29">
        <v>0</v>
      </c>
      <c r="V668" s="65">
        <v>287</v>
      </c>
    </row>
    <row r="669" spans="1:22">
      <c r="A669" s="27" t="s">
        <v>2</v>
      </c>
      <c r="B669" s="28">
        <v>3020</v>
      </c>
      <c r="C669" s="28" t="s">
        <v>140</v>
      </c>
      <c r="D669" s="28" t="s">
        <v>7</v>
      </c>
      <c r="E669" s="28">
        <v>7187</v>
      </c>
      <c r="F669" s="28" t="s">
        <v>742</v>
      </c>
      <c r="G669" s="35">
        <v>4</v>
      </c>
      <c r="H669" s="36">
        <v>6</v>
      </c>
      <c r="I669" s="29">
        <v>0</v>
      </c>
      <c r="J669" s="29">
        <v>0</v>
      </c>
      <c r="K669" s="29">
        <v>0</v>
      </c>
      <c r="L669" s="29">
        <v>0</v>
      </c>
      <c r="M669" s="29">
        <v>15</v>
      </c>
      <c r="N669" s="29">
        <v>13</v>
      </c>
      <c r="O669" s="29">
        <v>17</v>
      </c>
      <c r="P669" s="29">
        <v>0</v>
      </c>
      <c r="Q669" s="29">
        <v>0</v>
      </c>
      <c r="R669" s="29">
        <v>0</v>
      </c>
      <c r="S669" s="29">
        <v>0</v>
      </c>
      <c r="T669" s="29">
        <v>0</v>
      </c>
      <c r="U669" s="29">
        <v>0</v>
      </c>
      <c r="V669" s="65">
        <v>45</v>
      </c>
    </row>
    <row r="670" spans="1:22">
      <c r="A670" s="27" t="s">
        <v>2</v>
      </c>
      <c r="B670" s="28">
        <v>3020</v>
      </c>
      <c r="C670" s="28" t="s">
        <v>140</v>
      </c>
      <c r="D670" s="28" t="s">
        <v>7</v>
      </c>
      <c r="E670" s="28">
        <v>7164</v>
      </c>
      <c r="F670" s="28" t="s">
        <v>733</v>
      </c>
      <c r="G670" s="35">
        <v>3</v>
      </c>
      <c r="H670" s="36">
        <v>6</v>
      </c>
      <c r="I670" s="29">
        <v>0</v>
      </c>
      <c r="J670" s="29">
        <v>0</v>
      </c>
      <c r="K670" s="29">
        <v>0</v>
      </c>
      <c r="L670" s="29">
        <v>17</v>
      </c>
      <c r="M670" s="29">
        <v>9</v>
      </c>
      <c r="N670" s="29">
        <v>15</v>
      </c>
      <c r="O670" s="29">
        <v>10</v>
      </c>
      <c r="P670" s="29">
        <v>0</v>
      </c>
      <c r="Q670" s="29">
        <v>0</v>
      </c>
      <c r="R670" s="29">
        <v>0</v>
      </c>
      <c r="S670" s="29">
        <v>0</v>
      </c>
      <c r="T670" s="29">
        <v>0</v>
      </c>
      <c r="U670" s="29">
        <v>0</v>
      </c>
      <c r="V670" s="65">
        <v>51</v>
      </c>
    </row>
    <row r="671" spans="1:22">
      <c r="A671" s="27" t="s">
        <v>2</v>
      </c>
      <c r="B671" s="28">
        <v>3020</v>
      </c>
      <c r="C671" s="28" t="s">
        <v>140</v>
      </c>
      <c r="D671" s="28" t="s">
        <v>7</v>
      </c>
      <c r="E671" s="28">
        <v>7052</v>
      </c>
      <c r="F671" s="28" t="s">
        <v>699</v>
      </c>
      <c r="G671" s="35">
        <v>10</v>
      </c>
      <c r="H671" s="36">
        <v>12</v>
      </c>
      <c r="I671" s="29">
        <v>0</v>
      </c>
      <c r="J671" s="29">
        <v>0</v>
      </c>
      <c r="K671" s="29">
        <v>0</v>
      </c>
      <c r="L671" s="29">
        <v>0</v>
      </c>
      <c r="M671" s="29">
        <v>0</v>
      </c>
      <c r="N671" s="29">
        <v>0</v>
      </c>
      <c r="O671" s="29">
        <v>0</v>
      </c>
      <c r="P671" s="29">
        <v>0</v>
      </c>
      <c r="Q671" s="29">
        <v>0</v>
      </c>
      <c r="R671" s="29">
        <v>0</v>
      </c>
      <c r="S671" s="29">
        <v>31</v>
      </c>
      <c r="T671" s="29">
        <v>10</v>
      </c>
      <c r="U671" s="29">
        <v>4</v>
      </c>
      <c r="V671" s="65">
        <v>45</v>
      </c>
    </row>
    <row r="672" spans="1:22">
      <c r="A672" s="27" t="s">
        <v>2</v>
      </c>
      <c r="B672" s="28">
        <v>3020</v>
      </c>
      <c r="C672" s="28" t="s">
        <v>140</v>
      </c>
      <c r="D672" s="28" t="s">
        <v>7</v>
      </c>
      <c r="E672" s="28">
        <v>7201</v>
      </c>
      <c r="F672" s="28" t="s">
        <v>147</v>
      </c>
      <c r="G672" s="35">
        <v>1</v>
      </c>
      <c r="H672" s="36">
        <v>6</v>
      </c>
      <c r="I672" s="29">
        <v>0</v>
      </c>
      <c r="J672" s="29">
        <v>52</v>
      </c>
      <c r="K672" s="29">
        <v>51</v>
      </c>
      <c r="L672" s="29">
        <v>52</v>
      </c>
      <c r="M672" s="29">
        <v>58</v>
      </c>
      <c r="N672" s="29">
        <v>67</v>
      </c>
      <c r="O672" s="29">
        <v>71</v>
      </c>
      <c r="P672" s="29">
        <v>0</v>
      </c>
      <c r="Q672" s="29">
        <v>0</v>
      </c>
      <c r="R672" s="29">
        <v>0</v>
      </c>
      <c r="S672" s="29">
        <v>0</v>
      </c>
      <c r="T672" s="29">
        <v>0</v>
      </c>
      <c r="U672" s="29">
        <v>0</v>
      </c>
      <c r="V672" s="65">
        <v>351</v>
      </c>
    </row>
    <row r="673" spans="1:22">
      <c r="A673" s="27" t="s">
        <v>2</v>
      </c>
      <c r="B673" s="28">
        <v>3020</v>
      </c>
      <c r="C673" s="28" t="s">
        <v>140</v>
      </c>
      <c r="D673" s="28" t="s">
        <v>7</v>
      </c>
      <c r="E673" s="28">
        <v>7232</v>
      </c>
      <c r="F673" s="28" t="s">
        <v>766</v>
      </c>
      <c r="G673" s="35">
        <v>4</v>
      </c>
      <c r="H673" s="36">
        <v>6</v>
      </c>
      <c r="I673" s="29">
        <v>0</v>
      </c>
      <c r="J673" s="29">
        <v>0</v>
      </c>
      <c r="K673" s="29">
        <v>0</v>
      </c>
      <c r="L673" s="29">
        <v>0</v>
      </c>
      <c r="M673" s="29">
        <v>19</v>
      </c>
      <c r="N673" s="29">
        <v>16</v>
      </c>
      <c r="O673" s="29">
        <v>8</v>
      </c>
      <c r="P673" s="29">
        <v>0</v>
      </c>
      <c r="Q673" s="29">
        <v>0</v>
      </c>
      <c r="R673" s="29">
        <v>0</v>
      </c>
      <c r="S673" s="29">
        <v>0</v>
      </c>
      <c r="T673" s="29">
        <v>0</v>
      </c>
      <c r="U673" s="29">
        <v>0</v>
      </c>
      <c r="V673" s="65">
        <v>43</v>
      </c>
    </row>
    <row r="674" spans="1:22" ht="12" thickBot="1">
      <c r="A674" s="27" t="s">
        <v>2</v>
      </c>
      <c r="B674" s="28">
        <v>3020</v>
      </c>
      <c r="C674" s="28" t="s">
        <v>140</v>
      </c>
      <c r="D674" s="28" t="s">
        <v>7</v>
      </c>
      <c r="E674" s="28">
        <v>7538</v>
      </c>
      <c r="F674" s="28" t="s">
        <v>825</v>
      </c>
      <c r="G674" s="35">
        <v>7</v>
      </c>
      <c r="H674" s="36">
        <v>9</v>
      </c>
      <c r="I674" s="29">
        <v>0</v>
      </c>
      <c r="J674" s="29">
        <v>0</v>
      </c>
      <c r="K674" s="29">
        <v>0</v>
      </c>
      <c r="L674" s="29">
        <v>0</v>
      </c>
      <c r="M674" s="29">
        <v>0</v>
      </c>
      <c r="N674" s="29">
        <v>0</v>
      </c>
      <c r="O674" s="29">
        <v>0</v>
      </c>
      <c r="P674" s="29">
        <v>191</v>
      </c>
      <c r="Q674" s="29">
        <v>206</v>
      </c>
      <c r="R674" s="29">
        <v>211</v>
      </c>
      <c r="S674" s="29">
        <v>0</v>
      </c>
      <c r="T674" s="29">
        <v>0</v>
      </c>
      <c r="U674" s="29">
        <v>0</v>
      </c>
      <c r="V674" s="65">
        <v>608</v>
      </c>
    </row>
    <row r="675" spans="1:22" ht="12.75" thickTop="1" thickBot="1">
      <c r="A675" s="49" t="s">
        <v>3</v>
      </c>
      <c r="B675" s="50" t="s">
        <v>1218</v>
      </c>
      <c r="C675" s="51" t="s">
        <v>1219</v>
      </c>
      <c r="D675" s="51" t="s">
        <v>1220</v>
      </c>
      <c r="E675" s="50" t="s">
        <v>1221</v>
      </c>
      <c r="F675" s="52" t="s">
        <v>1222</v>
      </c>
      <c r="G675" s="53" t="s">
        <v>1223</v>
      </c>
      <c r="H675" s="53" t="s">
        <v>1224</v>
      </c>
      <c r="I675" s="54" t="s">
        <v>4</v>
      </c>
      <c r="J675" s="50" t="str">
        <f>TEXT(0,1)</f>
        <v>1</v>
      </c>
      <c r="K675" s="50" t="str">
        <f>TEXT(0,2)</f>
        <v>2</v>
      </c>
      <c r="L675" s="50" t="str">
        <f>TEXT(0,3)</f>
        <v>3</v>
      </c>
      <c r="M675" s="50" t="str">
        <f>TEXT(0,4)</f>
        <v>4</v>
      </c>
      <c r="N675" s="50" t="str">
        <f>TEXT(0,5)</f>
        <v>5</v>
      </c>
      <c r="O675" s="50" t="str">
        <f>TEXT(0,6)</f>
        <v>6</v>
      </c>
      <c r="P675" s="50" t="str">
        <f>TEXT(0,7)</f>
        <v>7</v>
      </c>
      <c r="Q675" s="50" t="str">
        <f>TEXT(0,8)</f>
        <v>8</v>
      </c>
      <c r="R675" s="50" t="str">
        <f>TEXT(0,9)</f>
        <v>9</v>
      </c>
      <c r="S675" s="50" t="str">
        <f>TEXT(0,10)</f>
        <v>10</v>
      </c>
      <c r="T675" s="50" t="str">
        <f>TEXT(0,11)</f>
        <v>11</v>
      </c>
      <c r="U675" s="55" t="str">
        <f>TEXT(0,12)</f>
        <v>12</v>
      </c>
      <c r="V675" s="56" t="s">
        <v>5</v>
      </c>
    </row>
    <row r="676" spans="1:22" ht="12" thickTop="1">
      <c r="A676" s="27" t="s">
        <v>2</v>
      </c>
      <c r="B676" s="28">
        <v>3020</v>
      </c>
      <c r="C676" s="28" t="s">
        <v>140</v>
      </c>
      <c r="D676" s="28" t="s">
        <v>7</v>
      </c>
      <c r="E676" s="28">
        <v>7168</v>
      </c>
      <c r="F676" s="28" t="s">
        <v>734</v>
      </c>
      <c r="G676" s="35">
        <v>4</v>
      </c>
      <c r="H676" s="36">
        <v>6</v>
      </c>
      <c r="I676" s="29">
        <v>0</v>
      </c>
      <c r="J676" s="29">
        <v>0</v>
      </c>
      <c r="K676" s="29">
        <v>0</v>
      </c>
      <c r="L676" s="29">
        <v>0</v>
      </c>
      <c r="M676" s="29">
        <v>22</v>
      </c>
      <c r="N676" s="29">
        <v>9</v>
      </c>
      <c r="O676" s="29">
        <v>20</v>
      </c>
      <c r="P676" s="29">
        <v>0</v>
      </c>
      <c r="Q676" s="29">
        <v>0</v>
      </c>
      <c r="R676" s="29">
        <v>0</v>
      </c>
      <c r="S676" s="29">
        <v>0</v>
      </c>
      <c r="T676" s="29">
        <v>0</v>
      </c>
      <c r="U676" s="29">
        <v>0</v>
      </c>
      <c r="V676" s="65">
        <v>51</v>
      </c>
    </row>
    <row r="677" spans="1:22">
      <c r="A677" s="27" t="s">
        <v>2</v>
      </c>
      <c r="B677" s="28">
        <v>3020</v>
      </c>
      <c r="C677" s="28" t="s">
        <v>140</v>
      </c>
      <c r="D677" s="28" t="s">
        <v>7</v>
      </c>
      <c r="E677" s="28">
        <v>1935</v>
      </c>
      <c r="F677" s="28" t="s">
        <v>693</v>
      </c>
      <c r="G677" s="35">
        <v>4</v>
      </c>
      <c r="H677" s="36">
        <v>6</v>
      </c>
      <c r="I677" s="29">
        <v>0</v>
      </c>
      <c r="J677" s="29">
        <v>0</v>
      </c>
      <c r="K677" s="29">
        <v>0</v>
      </c>
      <c r="L677" s="29">
        <v>0</v>
      </c>
      <c r="M677" s="29">
        <v>45</v>
      </c>
      <c r="N677" s="29">
        <v>38</v>
      </c>
      <c r="O677" s="29">
        <v>37</v>
      </c>
      <c r="P677" s="29">
        <v>0</v>
      </c>
      <c r="Q677" s="29">
        <v>0</v>
      </c>
      <c r="R677" s="29">
        <v>0</v>
      </c>
      <c r="S677" s="29">
        <v>0</v>
      </c>
      <c r="T677" s="29">
        <v>0</v>
      </c>
      <c r="U677" s="29">
        <v>0</v>
      </c>
      <c r="V677" s="65">
        <v>120</v>
      </c>
    </row>
    <row r="678" spans="1:22">
      <c r="A678" s="27" t="s">
        <v>2</v>
      </c>
      <c r="B678" s="28">
        <v>3020</v>
      </c>
      <c r="C678" s="28" t="s">
        <v>140</v>
      </c>
      <c r="D678" s="28" t="s">
        <v>7</v>
      </c>
      <c r="E678" s="28">
        <v>7053</v>
      </c>
      <c r="F678" s="28" t="s">
        <v>141</v>
      </c>
      <c r="G678" s="35">
        <v>10</v>
      </c>
      <c r="H678" s="36">
        <v>12</v>
      </c>
      <c r="I678" s="29">
        <v>0</v>
      </c>
      <c r="J678" s="29">
        <v>0</v>
      </c>
      <c r="K678" s="29">
        <v>0</v>
      </c>
      <c r="L678" s="29">
        <v>0</v>
      </c>
      <c r="M678" s="29">
        <v>0</v>
      </c>
      <c r="N678" s="29">
        <v>0</v>
      </c>
      <c r="O678" s="29">
        <v>0</v>
      </c>
      <c r="P678" s="29">
        <v>0</v>
      </c>
      <c r="Q678" s="29">
        <v>0</v>
      </c>
      <c r="R678" s="29">
        <v>0</v>
      </c>
      <c r="S678" s="29">
        <v>94</v>
      </c>
      <c r="T678" s="29">
        <v>66</v>
      </c>
      <c r="U678" s="29">
        <v>43</v>
      </c>
      <c r="V678" s="65">
        <v>203</v>
      </c>
    </row>
    <row r="679" spans="1:22">
      <c r="A679" s="27" t="s">
        <v>2</v>
      </c>
      <c r="B679" s="28">
        <v>3020</v>
      </c>
      <c r="C679" s="28" t="s">
        <v>140</v>
      </c>
      <c r="D679" s="28" t="s">
        <v>7</v>
      </c>
      <c r="E679" s="28">
        <v>7535</v>
      </c>
      <c r="F679" s="28" t="s">
        <v>823</v>
      </c>
      <c r="G679" s="35">
        <v>7</v>
      </c>
      <c r="H679" s="36">
        <v>9</v>
      </c>
      <c r="I679" s="29">
        <v>0</v>
      </c>
      <c r="J679" s="29">
        <v>0</v>
      </c>
      <c r="K679" s="29">
        <v>0</v>
      </c>
      <c r="L679" s="29">
        <v>0</v>
      </c>
      <c r="M679" s="29">
        <v>0</v>
      </c>
      <c r="N679" s="29">
        <v>0</v>
      </c>
      <c r="O679" s="29">
        <v>0</v>
      </c>
      <c r="P679" s="29">
        <v>103</v>
      </c>
      <c r="Q679" s="29">
        <v>88</v>
      </c>
      <c r="R679" s="29">
        <v>92</v>
      </c>
      <c r="S679" s="29">
        <v>0</v>
      </c>
      <c r="T679" s="29">
        <v>0</v>
      </c>
      <c r="U679" s="29">
        <v>0</v>
      </c>
      <c r="V679" s="65">
        <v>283</v>
      </c>
    </row>
    <row r="680" spans="1:22">
      <c r="A680" s="27" t="s">
        <v>2</v>
      </c>
      <c r="B680" s="28">
        <v>3020</v>
      </c>
      <c r="C680" s="28" t="s">
        <v>140</v>
      </c>
      <c r="D680" s="28" t="s">
        <v>7</v>
      </c>
      <c r="E680" s="28">
        <v>7170</v>
      </c>
      <c r="F680" s="28" t="s">
        <v>735</v>
      </c>
      <c r="G680" s="35" t="s">
        <v>4</v>
      </c>
      <c r="H680" s="36">
        <v>6</v>
      </c>
      <c r="I680" s="29">
        <v>34</v>
      </c>
      <c r="J680" s="29">
        <v>46</v>
      </c>
      <c r="K680" s="29">
        <v>36</v>
      </c>
      <c r="L680" s="29">
        <v>35</v>
      </c>
      <c r="M680" s="29">
        <v>33</v>
      </c>
      <c r="N680" s="29">
        <v>23</v>
      </c>
      <c r="O680" s="29">
        <v>27</v>
      </c>
      <c r="P680" s="29">
        <v>0</v>
      </c>
      <c r="Q680" s="29">
        <v>0</v>
      </c>
      <c r="R680" s="29">
        <v>0</v>
      </c>
      <c r="S680" s="29">
        <v>0</v>
      </c>
      <c r="T680" s="29">
        <v>0</v>
      </c>
      <c r="U680" s="29">
        <v>0</v>
      </c>
      <c r="V680" s="65">
        <v>234</v>
      </c>
    </row>
    <row r="681" spans="1:22">
      <c r="A681" s="27" t="s">
        <v>2</v>
      </c>
      <c r="B681" s="28">
        <v>3020</v>
      </c>
      <c r="C681" s="28" t="s">
        <v>140</v>
      </c>
      <c r="D681" s="28" t="s">
        <v>7</v>
      </c>
      <c r="E681" s="28">
        <v>7571</v>
      </c>
      <c r="F681" s="28" t="s">
        <v>839</v>
      </c>
      <c r="G681" s="35">
        <v>7</v>
      </c>
      <c r="H681" s="36">
        <v>9</v>
      </c>
      <c r="I681" s="29">
        <v>0</v>
      </c>
      <c r="J681" s="29">
        <v>0</v>
      </c>
      <c r="K681" s="29">
        <v>0</v>
      </c>
      <c r="L681" s="29">
        <v>0</v>
      </c>
      <c r="M681" s="29">
        <v>0</v>
      </c>
      <c r="N681" s="29">
        <v>0</v>
      </c>
      <c r="O681" s="29">
        <v>0</v>
      </c>
      <c r="P681" s="29">
        <v>177</v>
      </c>
      <c r="Q681" s="29">
        <v>173</v>
      </c>
      <c r="R681" s="29">
        <v>210</v>
      </c>
      <c r="S681" s="29">
        <v>0</v>
      </c>
      <c r="T681" s="29">
        <v>0</v>
      </c>
      <c r="U681" s="29">
        <v>0</v>
      </c>
      <c r="V681" s="65">
        <v>560</v>
      </c>
    </row>
    <row r="682" spans="1:22">
      <c r="A682" s="27" t="s">
        <v>2</v>
      </c>
      <c r="B682" s="28">
        <v>3020</v>
      </c>
      <c r="C682" s="28" t="s">
        <v>140</v>
      </c>
      <c r="D682" s="28" t="s">
        <v>7</v>
      </c>
      <c r="E682" s="28">
        <v>7251</v>
      </c>
      <c r="F682" s="28" t="s">
        <v>779</v>
      </c>
      <c r="G682" s="35">
        <v>1</v>
      </c>
      <c r="H682" s="36">
        <v>6</v>
      </c>
      <c r="I682" s="29">
        <v>0</v>
      </c>
      <c r="J682" s="29">
        <v>1</v>
      </c>
      <c r="K682" s="29">
        <v>0</v>
      </c>
      <c r="L682" s="29">
        <v>0</v>
      </c>
      <c r="M682" s="29">
        <v>45</v>
      </c>
      <c r="N682" s="29">
        <v>47</v>
      </c>
      <c r="O682" s="29">
        <v>44</v>
      </c>
      <c r="P682" s="29">
        <v>0</v>
      </c>
      <c r="Q682" s="29">
        <v>0</v>
      </c>
      <c r="R682" s="29">
        <v>0</v>
      </c>
      <c r="S682" s="29">
        <v>0</v>
      </c>
      <c r="T682" s="29">
        <v>0</v>
      </c>
      <c r="U682" s="29">
        <v>0</v>
      </c>
      <c r="V682" s="65">
        <v>137</v>
      </c>
    </row>
    <row r="683" spans="1:22">
      <c r="A683" s="27" t="s">
        <v>2</v>
      </c>
      <c r="B683" s="28">
        <v>3020</v>
      </c>
      <c r="C683" s="28" t="s">
        <v>140</v>
      </c>
      <c r="D683" s="28" t="s">
        <v>7</v>
      </c>
      <c r="E683" s="28">
        <v>7235</v>
      </c>
      <c r="F683" s="28" t="s">
        <v>769</v>
      </c>
      <c r="G683" s="35">
        <v>4</v>
      </c>
      <c r="H683" s="36">
        <v>6</v>
      </c>
      <c r="I683" s="29">
        <v>0</v>
      </c>
      <c r="J683" s="29">
        <v>0</v>
      </c>
      <c r="K683" s="29">
        <v>0</v>
      </c>
      <c r="L683" s="29">
        <v>0</v>
      </c>
      <c r="M683" s="29">
        <v>19</v>
      </c>
      <c r="N683" s="29">
        <v>19</v>
      </c>
      <c r="O683" s="29">
        <v>11</v>
      </c>
      <c r="P683" s="29">
        <v>0</v>
      </c>
      <c r="Q683" s="29">
        <v>0</v>
      </c>
      <c r="R683" s="29">
        <v>0</v>
      </c>
      <c r="S683" s="29">
        <v>0</v>
      </c>
      <c r="T683" s="29">
        <v>0</v>
      </c>
      <c r="U683" s="29">
        <v>0</v>
      </c>
      <c r="V683" s="65">
        <v>49</v>
      </c>
    </row>
    <row r="684" spans="1:22">
      <c r="A684" s="27" t="s">
        <v>2</v>
      </c>
      <c r="B684" s="28">
        <v>3020</v>
      </c>
      <c r="C684" s="28" t="s">
        <v>140</v>
      </c>
      <c r="D684" s="28" t="s">
        <v>7</v>
      </c>
      <c r="E684" s="28">
        <v>7171</v>
      </c>
      <c r="F684" s="28" t="s">
        <v>736</v>
      </c>
      <c r="G684" s="35">
        <v>4</v>
      </c>
      <c r="H684" s="36">
        <v>6</v>
      </c>
      <c r="I684" s="29">
        <v>0</v>
      </c>
      <c r="J684" s="29">
        <v>0</v>
      </c>
      <c r="K684" s="29">
        <v>0</v>
      </c>
      <c r="L684" s="29">
        <v>0</v>
      </c>
      <c r="M684" s="29">
        <v>16</v>
      </c>
      <c r="N684" s="29">
        <v>16</v>
      </c>
      <c r="O684" s="29">
        <v>17</v>
      </c>
      <c r="P684" s="29">
        <v>0</v>
      </c>
      <c r="Q684" s="29">
        <v>0</v>
      </c>
      <c r="R684" s="29">
        <v>0</v>
      </c>
      <c r="S684" s="29">
        <v>0</v>
      </c>
      <c r="T684" s="29">
        <v>0</v>
      </c>
      <c r="U684" s="29">
        <v>0</v>
      </c>
      <c r="V684" s="65">
        <v>49</v>
      </c>
    </row>
    <row r="685" spans="1:22">
      <c r="A685" s="27" t="s">
        <v>2</v>
      </c>
      <c r="B685" s="28">
        <v>3020</v>
      </c>
      <c r="C685" s="28" t="s">
        <v>140</v>
      </c>
      <c r="D685" s="28" t="s">
        <v>7</v>
      </c>
      <c r="E685" s="28">
        <v>1929</v>
      </c>
      <c r="F685" s="28" t="s">
        <v>688</v>
      </c>
      <c r="G685" s="35">
        <v>4</v>
      </c>
      <c r="H685" s="36">
        <v>7</v>
      </c>
      <c r="I685" s="29">
        <v>0</v>
      </c>
      <c r="J685" s="29">
        <v>0</v>
      </c>
      <c r="K685" s="29">
        <v>0</v>
      </c>
      <c r="L685" s="29">
        <v>0</v>
      </c>
      <c r="M685" s="29">
        <v>33</v>
      </c>
      <c r="N685" s="29">
        <v>41</v>
      </c>
      <c r="O685" s="29">
        <v>33</v>
      </c>
      <c r="P685" s="29">
        <v>36</v>
      </c>
      <c r="Q685" s="29">
        <v>0</v>
      </c>
      <c r="R685" s="29">
        <v>0</v>
      </c>
      <c r="S685" s="29">
        <v>0</v>
      </c>
      <c r="T685" s="29">
        <v>0</v>
      </c>
      <c r="U685" s="29">
        <v>0</v>
      </c>
      <c r="V685" s="65">
        <v>143</v>
      </c>
    </row>
    <row r="686" spans="1:22">
      <c r="A686" s="27" t="s">
        <v>2</v>
      </c>
      <c r="B686" s="28">
        <v>3020</v>
      </c>
      <c r="C686" s="28" t="s">
        <v>140</v>
      </c>
      <c r="D686" s="28" t="s">
        <v>7</v>
      </c>
      <c r="E686" s="28">
        <v>7212</v>
      </c>
      <c r="F686" s="28" t="s">
        <v>754</v>
      </c>
      <c r="G686" s="35">
        <v>5</v>
      </c>
      <c r="H686" s="36">
        <v>5</v>
      </c>
      <c r="I686" s="29">
        <v>0</v>
      </c>
      <c r="J686" s="29">
        <v>0</v>
      </c>
      <c r="K686" s="29">
        <v>0</v>
      </c>
      <c r="L686" s="29">
        <v>0</v>
      </c>
      <c r="M686" s="29">
        <v>0</v>
      </c>
      <c r="N686" s="29">
        <v>1</v>
      </c>
      <c r="O686" s="29">
        <v>0</v>
      </c>
      <c r="P686" s="29">
        <v>0</v>
      </c>
      <c r="Q686" s="29">
        <v>0</v>
      </c>
      <c r="R686" s="29">
        <v>0</v>
      </c>
      <c r="S686" s="29">
        <v>0</v>
      </c>
      <c r="T686" s="29">
        <v>0</v>
      </c>
      <c r="U686" s="29">
        <v>0</v>
      </c>
      <c r="V686" s="65">
        <v>1</v>
      </c>
    </row>
    <row r="687" spans="1:22">
      <c r="A687" s="27" t="s">
        <v>2</v>
      </c>
      <c r="B687" s="28">
        <v>3020</v>
      </c>
      <c r="C687" s="28" t="s">
        <v>140</v>
      </c>
      <c r="D687" s="28" t="s">
        <v>7</v>
      </c>
      <c r="E687" s="28">
        <v>7238</v>
      </c>
      <c r="F687" s="28" t="s">
        <v>132</v>
      </c>
      <c r="G687" s="35">
        <v>4</v>
      </c>
      <c r="H687" s="36">
        <v>6</v>
      </c>
      <c r="I687" s="29">
        <v>0</v>
      </c>
      <c r="J687" s="29">
        <v>0</v>
      </c>
      <c r="K687" s="29">
        <v>0</v>
      </c>
      <c r="L687" s="29">
        <v>0</v>
      </c>
      <c r="M687" s="29">
        <v>29</v>
      </c>
      <c r="N687" s="29">
        <v>40</v>
      </c>
      <c r="O687" s="29">
        <v>23</v>
      </c>
      <c r="P687" s="29">
        <v>0</v>
      </c>
      <c r="Q687" s="29">
        <v>0</v>
      </c>
      <c r="R687" s="29">
        <v>0</v>
      </c>
      <c r="S687" s="29">
        <v>0</v>
      </c>
      <c r="T687" s="29">
        <v>0</v>
      </c>
      <c r="U687" s="29">
        <v>0</v>
      </c>
      <c r="V687" s="65">
        <v>92</v>
      </c>
    </row>
    <row r="688" spans="1:22">
      <c r="A688" s="27" t="s">
        <v>2</v>
      </c>
      <c r="B688" s="28">
        <v>3020</v>
      </c>
      <c r="C688" s="28" t="s">
        <v>140</v>
      </c>
      <c r="D688" s="28" t="s">
        <v>7</v>
      </c>
      <c r="E688" s="28">
        <v>7537</v>
      </c>
      <c r="F688" s="28" t="s">
        <v>824</v>
      </c>
      <c r="G688" s="35">
        <v>7</v>
      </c>
      <c r="H688" s="36">
        <v>9</v>
      </c>
      <c r="I688" s="29">
        <v>0</v>
      </c>
      <c r="J688" s="29">
        <v>0</v>
      </c>
      <c r="K688" s="29">
        <v>0</v>
      </c>
      <c r="L688" s="29">
        <v>0</v>
      </c>
      <c r="M688" s="29">
        <v>0</v>
      </c>
      <c r="N688" s="29">
        <v>0</v>
      </c>
      <c r="O688" s="29">
        <v>0</v>
      </c>
      <c r="P688" s="29">
        <v>36</v>
      </c>
      <c r="Q688" s="29">
        <v>40</v>
      </c>
      <c r="R688" s="29">
        <v>50</v>
      </c>
      <c r="S688" s="29">
        <v>0</v>
      </c>
      <c r="T688" s="29">
        <v>0</v>
      </c>
      <c r="U688" s="29">
        <v>0</v>
      </c>
      <c r="V688" s="65">
        <v>126</v>
      </c>
    </row>
    <row r="689" spans="1:22">
      <c r="A689" s="27" t="s">
        <v>2</v>
      </c>
      <c r="B689" s="28">
        <v>3020</v>
      </c>
      <c r="C689" s="28" t="s">
        <v>140</v>
      </c>
      <c r="D689" s="28" t="s">
        <v>7</v>
      </c>
      <c r="E689" s="28">
        <v>7532</v>
      </c>
      <c r="F689" s="28" t="s">
        <v>821</v>
      </c>
      <c r="G689" s="35">
        <v>7</v>
      </c>
      <c r="H689" s="36">
        <v>9</v>
      </c>
      <c r="I689" s="29">
        <v>0</v>
      </c>
      <c r="J689" s="29">
        <v>0</v>
      </c>
      <c r="K689" s="29">
        <v>0</v>
      </c>
      <c r="L689" s="29">
        <v>0</v>
      </c>
      <c r="M689" s="29">
        <v>0</v>
      </c>
      <c r="N689" s="29">
        <v>0</v>
      </c>
      <c r="O689" s="29">
        <v>0</v>
      </c>
      <c r="P689" s="29">
        <v>108</v>
      </c>
      <c r="Q689" s="29">
        <v>96</v>
      </c>
      <c r="R689" s="29">
        <v>96</v>
      </c>
      <c r="S689" s="29">
        <v>0</v>
      </c>
      <c r="T689" s="29">
        <v>0</v>
      </c>
      <c r="U689" s="29">
        <v>0</v>
      </c>
      <c r="V689" s="65">
        <v>300</v>
      </c>
    </row>
    <row r="690" spans="1:22">
      <c r="A690" s="27" t="s">
        <v>2</v>
      </c>
      <c r="B690" s="28">
        <v>3020</v>
      </c>
      <c r="C690" s="28" t="s">
        <v>140</v>
      </c>
      <c r="D690" s="28" t="s">
        <v>7</v>
      </c>
      <c r="E690" s="28">
        <v>7241</v>
      </c>
      <c r="F690" s="28" t="s">
        <v>774</v>
      </c>
      <c r="G690" s="35">
        <v>4</v>
      </c>
      <c r="H690" s="36">
        <v>6</v>
      </c>
      <c r="I690" s="29">
        <v>0</v>
      </c>
      <c r="J690" s="29">
        <v>0</v>
      </c>
      <c r="K690" s="29">
        <v>0</v>
      </c>
      <c r="L690" s="29">
        <v>0</v>
      </c>
      <c r="M690" s="29">
        <v>45</v>
      </c>
      <c r="N690" s="29">
        <v>37</v>
      </c>
      <c r="O690" s="29">
        <v>39</v>
      </c>
      <c r="P690" s="29">
        <v>0</v>
      </c>
      <c r="Q690" s="29">
        <v>0</v>
      </c>
      <c r="R690" s="29">
        <v>0</v>
      </c>
      <c r="S690" s="29">
        <v>0</v>
      </c>
      <c r="T690" s="29">
        <v>0</v>
      </c>
      <c r="U690" s="29">
        <v>0</v>
      </c>
      <c r="V690" s="65">
        <v>121</v>
      </c>
    </row>
    <row r="691" spans="1:22">
      <c r="A691" s="27" t="s">
        <v>2</v>
      </c>
      <c r="B691" s="28">
        <v>3020</v>
      </c>
      <c r="C691" s="28" t="s">
        <v>140</v>
      </c>
      <c r="D691" s="28" t="s">
        <v>7</v>
      </c>
      <c r="E691" s="28">
        <v>7553</v>
      </c>
      <c r="F691" s="28" t="s">
        <v>831</v>
      </c>
      <c r="G691" s="35">
        <v>1</v>
      </c>
      <c r="H691" s="36">
        <v>9</v>
      </c>
      <c r="I691" s="29">
        <v>0</v>
      </c>
      <c r="J691" s="29">
        <v>82</v>
      </c>
      <c r="K691" s="29">
        <v>79</v>
      </c>
      <c r="L691" s="29">
        <v>80</v>
      </c>
      <c r="M691" s="29">
        <v>74</v>
      </c>
      <c r="N691" s="29">
        <v>74</v>
      </c>
      <c r="O691" s="29">
        <v>79</v>
      </c>
      <c r="P691" s="29">
        <v>75</v>
      </c>
      <c r="Q691" s="29">
        <v>52</v>
      </c>
      <c r="R691" s="29">
        <v>52</v>
      </c>
      <c r="S691" s="29">
        <v>0</v>
      </c>
      <c r="T691" s="29">
        <v>0</v>
      </c>
      <c r="U691" s="29">
        <v>0</v>
      </c>
      <c r="V691" s="65">
        <v>647</v>
      </c>
    </row>
    <row r="692" spans="1:22">
      <c r="A692" s="27" t="s">
        <v>2</v>
      </c>
      <c r="B692" s="28">
        <v>3020</v>
      </c>
      <c r="C692" s="28" t="s">
        <v>140</v>
      </c>
      <c r="D692" s="28" t="s">
        <v>7</v>
      </c>
      <c r="E692" s="28">
        <v>7054</v>
      </c>
      <c r="F692" s="28" t="s">
        <v>700</v>
      </c>
      <c r="G692" s="35">
        <v>10</v>
      </c>
      <c r="H692" s="36">
        <v>12</v>
      </c>
      <c r="I692" s="29">
        <v>0</v>
      </c>
      <c r="J692" s="29">
        <v>0</v>
      </c>
      <c r="K692" s="29">
        <v>0</v>
      </c>
      <c r="L692" s="29">
        <v>0</v>
      </c>
      <c r="M692" s="29">
        <v>0</v>
      </c>
      <c r="N692" s="29">
        <v>0</v>
      </c>
      <c r="O692" s="29">
        <v>0</v>
      </c>
      <c r="P692" s="29">
        <v>0</v>
      </c>
      <c r="Q692" s="29">
        <v>0</v>
      </c>
      <c r="R692" s="29">
        <v>0</v>
      </c>
      <c r="S692" s="29">
        <v>131</v>
      </c>
      <c r="T692" s="29">
        <v>50</v>
      </c>
      <c r="U692" s="29">
        <v>42</v>
      </c>
      <c r="V692" s="65">
        <v>223</v>
      </c>
    </row>
    <row r="693" spans="1:22">
      <c r="A693" s="27" t="s">
        <v>2</v>
      </c>
      <c r="B693" s="28">
        <v>3020</v>
      </c>
      <c r="C693" s="28" t="s">
        <v>140</v>
      </c>
      <c r="D693" s="28" t="s">
        <v>7</v>
      </c>
      <c r="E693" s="28">
        <v>1928</v>
      </c>
      <c r="F693" s="28" t="s">
        <v>687</v>
      </c>
      <c r="G693" s="35">
        <v>3</v>
      </c>
      <c r="H693" s="36">
        <v>9</v>
      </c>
      <c r="I693" s="29">
        <v>0</v>
      </c>
      <c r="J693" s="29">
        <v>0</v>
      </c>
      <c r="K693" s="29">
        <v>0</v>
      </c>
      <c r="L693" s="29">
        <v>1</v>
      </c>
      <c r="M693" s="29">
        <v>52</v>
      </c>
      <c r="N693" s="29">
        <v>59</v>
      </c>
      <c r="O693" s="29">
        <v>46</v>
      </c>
      <c r="P693" s="29">
        <v>52</v>
      </c>
      <c r="Q693" s="29">
        <v>10</v>
      </c>
      <c r="R693" s="29">
        <v>22</v>
      </c>
      <c r="S693" s="29">
        <v>0</v>
      </c>
      <c r="T693" s="29">
        <v>0</v>
      </c>
      <c r="U693" s="29">
        <v>0</v>
      </c>
      <c r="V693" s="65">
        <v>242</v>
      </c>
    </row>
    <row r="694" spans="1:22">
      <c r="A694" s="27" t="s">
        <v>2</v>
      </c>
      <c r="B694" s="28">
        <v>3020</v>
      </c>
      <c r="C694" s="28" t="s">
        <v>140</v>
      </c>
      <c r="D694" s="28" t="s">
        <v>7</v>
      </c>
      <c r="E694" s="28">
        <v>7570</v>
      </c>
      <c r="F694" s="28" t="s">
        <v>838</v>
      </c>
      <c r="G694" s="35">
        <v>7</v>
      </c>
      <c r="H694" s="36">
        <v>9</v>
      </c>
      <c r="I694" s="29">
        <v>0</v>
      </c>
      <c r="J694" s="29">
        <v>0</v>
      </c>
      <c r="K694" s="29">
        <v>0</v>
      </c>
      <c r="L694" s="29">
        <v>0</v>
      </c>
      <c r="M694" s="29">
        <v>0</v>
      </c>
      <c r="N694" s="29">
        <v>0</v>
      </c>
      <c r="O694" s="29">
        <v>0</v>
      </c>
      <c r="P694" s="29">
        <v>208</v>
      </c>
      <c r="Q694" s="29">
        <v>208</v>
      </c>
      <c r="R694" s="29">
        <v>222</v>
      </c>
      <c r="S694" s="29">
        <v>0</v>
      </c>
      <c r="T694" s="29">
        <v>0</v>
      </c>
      <c r="U694" s="29">
        <v>0</v>
      </c>
      <c r="V694" s="65">
        <v>638</v>
      </c>
    </row>
    <row r="695" spans="1:22">
      <c r="A695" s="27" t="s">
        <v>2</v>
      </c>
      <c r="B695" s="28">
        <v>3020</v>
      </c>
      <c r="C695" s="28" t="s">
        <v>140</v>
      </c>
      <c r="D695" s="28" t="s">
        <v>7</v>
      </c>
      <c r="E695" s="28">
        <v>7772</v>
      </c>
      <c r="F695" s="28" t="s">
        <v>844</v>
      </c>
      <c r="G695" s="35">
        <v>3</v>
      </c>
      <c r="H695" s="36">
        <v>3</v>
      </c>
      <c r="I695" s="29">
        <v>0</v>
      </c>
      <c r="J695" s="29">
        <v>0</v>
      </c>
      <c r="K695" s="29">
        <v>0</v>
      </c>
      <c r="L695" s="29">
        <v>1</v>
      </c>
      <c r="M695" s="29">
        <v>0</v>
      </c>
      <c r="N695" s="29">
        <v>0</v>
      </c>
      <c r="O695" s="29">
        <v>0</v>
      </c>
      <c r="P695" s="29">
        <v>0</v>
      </c>
      <c r="Q695" s="29">
        <v>0</v>
      </c>
      <c r="R695" s="29">
        <v>0</v>
      </c>
      <c r="S695" s="29">
        <v>0</v>
      </c>
      <c r="T695" s="29">
        <v>0</v>
      </c>
      <c r="U695" s="29">
        <v>0</v>
      </c>
      <c r="V695" s="65">
        <v>1</v>
      </c>
    </row>
    <row r="696" spans="1:22">
      <c r="A696" s="27" t="s">
        <v>2</v>
      </c>
      <c r="B696" s="28">
        <v>3020</v>
      </c>
      <c r="C696" s="28" t="s">
        <v>140</v>
      </c>
      <c r="D696" s="28" t="s">
        <v>7</v>
      </c>
      <c r="E696" s="28">
        <v>18</v>
      </c>
      <c r="F696" s="28" t="s">
        <v>668</v>
      </c>
      <c r="G696" s="35">
        <v>6</v>
      </c>
      <c r="H696" s="36">
        <v>8</v>
      </c>
      <c r="I696" s="29">
        <v>0</v>
      </c>
      <c r="J696" s="29">
        <v>0</v>
      </c>
      <c r="K696" s="29">
        <v>0</v>
      </c>
      <c r="L696" s="29">
        <v>0</v>
      </c>
      <c r="M696" s="29">
        <v>0</v>
      </c>
      <c r="N696" s="29">
        <v>0</v>
      </c>
      <c r="O696" s="29">
        <v>2</v>
      </c>
      <c r="P696" s="29">
        <v>0</v>
      </c>
      <c r="Q696" s="29">
        <v>1</v>
      </c>
      <c r="R696" s="29">
        <v>0</v>
      </c>
      <c r="S696" s="29">
        <v>0</v>
      </c>
      <c r="T696" s="29">
        <v>0</v>
      </c>
      <c r="U696" s="29">
        <v>0</v>
      </c>
      <c r="V696" s="65">
        <v>3</v>
      </c>
    </row>
    <row r="697" spans="1:22">
      <c r="A697" s="27" t="s">
        <v>2</v>
      </c>
      <c r="B697" s="28">
        <v>3020</v>
      </c>
      <c r="C697" s="28" t="s">
        <v>140</v>
      </c>
      <c r="D697" s="28" t="s">
        <v>7</v>
      </c>
      <c r="E697" s="28">
        <v>7216</v>
      </c>
      <c r="F697" s="28" t="s">
        <v>758</v>
      </c>
      <c r="G697" s="35">
        <v>4</v>
      </c>
      <c r="H697" s="36">
        <v>6</v>
      </c>
      <c r="I697" s="29">
        <v>0</v>
      </c>
      <c r="J697" s="29">
        <v>0</v>
      </c>
      <c r="K697" s="29">
        <v>0</v>
      </c>
      <c r="L697" s="29">
        <v>0</v>
      </c>
      <c r="M697" s="29">
        <v>23</v>
      </c>
      <c r="N697" s="29">
        <v>24</v>
      </c>
      <c r="O697" s="29">
        <v>32</v>
      </c>
      <c r="P697" s="29">
        <v>0</v>
      </c>
      <c r="Q697" s="29">
        <v>0</v>
      </c>
      <c r="R697" s="29">
        <v>0</v>
      </c>
      <c r="S697" s="29">
        <v>0</v>
      </c>
      <c r="T697" s="29">
        <v>0</v>
      </c>
      <c r="U697" s="29">
        <v>0</v>
      </c>
      <c r="V697" s="65">
        <v>79</v>
      </c>
    </row>
    <row r="698" spans="1:22">
      <c r="A698" s="27" t="s">
        <v>2</v>
      </c>
      <c r="B698" s="28">
        <v>3020</v>
      </c>
      <c r="C698" s="28" t="s">
        <v>140</v>
      </c>
      <c r="D698" s="28" t="s">
        <v>7</v>
      </c>
      <c r="E698" s="28">
        <v>7270</v>
      </c>
      <c r="F698" s="28" t="s">
        <v>793</v>
      </c>
      <c r="G698" s="35">
        <v>4</v>
      </c>
      <c r="H698" s="36">
        <v>6</v>
      </c>
      <c r="I698" s="29">
        <v>0</v>
      </c>
      <c r="J698" s="29">
        <v>0</v>
      </c>
      <c r="K698" s="29">
        <v>0</v>
      </c>
      <c r="L698" s="29">
        <v>0</v>
      </c>
      <c r="M698" s="29">
        <v>31</v>
      </c>
      <c r="N698" s="29">
        <v>31</v>
      </c>
      <c r="O698" s="29">
        <v>34</v>
      </c>
      <c r="P698" s="29">
        <v>0</v>
      </c>
      <c r="Q698" s="29">
        <v>0</v>
      </c>
      <c r="R698" s="29">
        <v>0</v>
      </c>
      <c r="S698" s="29">
        <v>0</v>
      </c>
      <c r="T698" s="29">
        <v>0</v>
      </c>
      <c r="U698" s="29">
        <v>0</v>
      </c>
      <c r="V698" s="65">
        <v>96</v>
      </c>
    </row>
    <row r="699" spans="1:22">
      <c r="A699" s="27" t="s">
        <v>2</v>
      </c>
      <c r="B699" s="28">
        <v>3020</v>
      </c>
      <c r="C699" s="28" t="s">
        <v>140</v>
      </c>
      <c r="D699" s="28" t="s">
        <v>7</v>
      </c>
      <c r="E699" s="28">
        <v>7280</v>
      </c>
      <c r="F699" s="28" t="s">
        <v>801</v>
      </c>
      <c r="G699" s="35">
        <v>4</v>
      </c>
      <c r="H699" s="36">
        <v>6</v>
      </c>
      <c r="I699" s="29">
        <v>0</v>
      </c>
      <c r="J699" s="29">
        <v>0</v>
      </c>
      <c r="K699" s="29">
        <v>0</v>
      </c>
      <c r="L699" s="29">
        <v>0</v>
      </c>
      <c r="M699" s="29">
        <v>62</v>
      </c>
      <c r="N699" s="29">
        <v>71</v>
      </c>
      <c r="O699" s="29">
        <v>63</v>
      </c>
      <c r="P699" s="29">
        <v>0</v>
      </c>
      <c r="Q699" s="29">
        <v>0</v>
      </c>
      <c r="R699" s="29">
        <v>0</v>
      </c>
      <c r="S699" s="29">
        <v>0</v>
      </c>
      <c r="T699" s="29">
        <v>0</v>
      </c>
      <c r="U699" s="29">
        <v>0</v>
      </c>
      <c r="V699" s="65">
        <v>196</v>
      </c>
    </row>
    <row r="700" spans="1:22">
      <c r="A700" s="27" t="s">
        <v>2</v>
      </c>
      <c r="B700" s="28">
        <v>3020</v>
      </c>
      <c r="C700" s="28" t="s">
        <v>140</v>
      </c>
      <c r="D700" s="28" t="s">
        <v>7</v>
      </c>
      <c r="E700" s="28">
        <v>7557</v>
      </c>
      <c r="F700" s="28" t="s">
        <v>832</v>
      </c>
      <c r="G700" s="35">
        <v>7</v>
      </c>
      <c r="H700" s="36">
        <v>9</v>
      </c>
      <c r="I700" s="29">
        <v>0</v>
      </c>
      <c r="J700" s="29">
        <v>0</v>
      </c>
      <c r="K700" s="29">
        <v>0</v>
      </c>
      <c r="L700" s="29">
        <v>0</v>
      </c>
      <c r="M700" s="29">
        <v>0</v>
      </c>
      <c r="N700" s="29">
        <v>0</v>
      </c>
      <c r="O700" s="29">
        <v>0</v>
      </c>
      <c r="P700" s="29">
        <v>153</v>
      </c>
      <c r="Q700" s="29">
        <v>165</v>
      </c>
      <c r="R700" s="29">
        <v>167</v>
      </c>
      <c r="S700" s="29">
        <v>0</v>
      </c>
      <c r="T700" s="29">
        <v>0</v>
      </c>
      <c r="U700" s="29">
        <v>0</v>
      </c>
      <c r="V700" s="65">
        <v>485</v>
      </c>
    </row>
    <row r="701" spans="1:22">
      <c r="A701" s="27" t="s">
        <v>2</v>
      </c>
      <c r="B701" s="28">
        <v>3020</v>
      </c>
      <c r="C701" s="28" t="s">
        <v>140</v>
      </c>
      <c r="D701" s="28" t="s">
        <v>7</v>
      </c>
      <c r="E701" s="28">
        <v>7055</v>
      </c>
      <c r="F701" s="28" t="s">
        <v>701</v>
      </c>
      <c r="G701" s="35">
        <v>2</v>
      </c>
      <c r="H701" s="36">
        <v>12</v>
      </c>
      <c r="I701" s="29">
        <v>0</v>
      </c>
      <c r="J701" s="29">
        <v>0</v>
      </c>
      <c r="K701" s="29">
        <v>78</v>
      </c>
      <c r="L701" s="29">
        <v>72</v>
      </c>
      <c r="M701" s="29">
        <v>59</v>
      </c>
      <c r="N701" s="29">
        <v>86</v>
      </c>
      <c r="O701" s="29">
        <v>86</v>
      </c>
      <c r="P701" s="29">
        <v>104</v>
      </c>
      <c r="Q701" s="29">
        <v>125</v>
      </c>
      <c r="R701" s="29">
        <v>126</v>
      </c>
      <c r="S701" s="29">
        <v>83</v>
      </c>
      <c r="T701" s="29">
        <v>32</v>
      </c>
      <c r="U701" s="29">
        <v>20</v>
      </c>
      <c r="V701" s="65">
        <v>871</v>
      </c>
    </row>
    <row r="702" spans="1:22">
      <c r="A702" s="27" t="s">
        <v>2</v>
      </c>
      <c r="B702" s="28">
        <v>3020</v>
      </c>
      <c r="C702" s="28" t="s">
        <v>140</v>
      </c>
      <c r="D702" s="28" t="s">
        <v>7</v>
      </c>
      <c r="E702" s="28">
        <v>7050</v>
      </c>
      <c r="F702" s="28" t="s">
        <v>697</v>
      </c>
      <c r="G702" s="35">
        <v>7</v>
      </c>
      <c r="H702" s="36">
        <v>12</v>
      </c>
      <c r="I702" s="29">
        <v>0</v>
      </c>
      <c r="J702" s="29">
        <v>0</v>
      </c>
      <c r="K702" s="29">
        <v>0</v>
      </c>
      <c r="L702" s="29">
        <v>0</v>
      </c>
      <c r="M702" s="29">
        <v>0</v>
      </c>
      <c r="N702" s="29">
        <v>0</v>
      </c>
      <c r="O702" s="29">
        <v>0</v>
      </c>
      <c r="P702" s="29">
        <v>112</v>
      </c>
      <c r="Q702" s="29">
        <v>117</v>
      </c>
      <c r="R702" s="29">
        <v>106</v>
      </c>
      <c r="S702" s="29">
        <v>17</v>
      </c>
      <c r="T702" s="29">
        <v>11</v>
      </c>
      <c r="U702" s="29">
        <v>3</v>
      </c>
      <c r="V702" s="65">
        <v>366</v>
      </c>
    </row>
    <row r="703" spans="1:22">
      <c r="A703" s="27" t="s">
        <v>2</v>
      </c>
      <c r="B703" s="28">
        <v>3020</v>
      </c>
      <c r="C703" s="28" t="s">
        <v>140</v>
      </c>
      <c r="D703" s="28" t="s">
        <v>7</v>
      </c>
      <c r="E703" s="28">
        <v>7177</v>
      </c>
      <c r="F703" s="28" t="s">
        <v>738</v>
      </c>
      <c r="G703" s="35">
        <v>4</v>
      </c>
      <c r="H703" s="36">
        <v>6</v>
      </c>
      <c r="I703" s="29">
        <v>0</v>
      </c>
      <c r="J703" s="29">
        <v>0</v>
      </c>
      <c r="K703" s="29">
        <v>0</v>
      </c>
      <c r="L703" s="29">
        <v>0</v>
      </c>
      <c r="M703" s="29">
        <v>38</v>
      </c>
      <c r="N703" s="29">
        <v>34</v>
      </c>
      <c r="O703" s="29">
        <v>24</v>
      </c>
      <c r="P703" s="29">
        <v>0</v>
      </c>
      <c r="Q703" s="29">
        <v>0</v>
      </c>
      <c r="R703" s="29">
        <v>0</v>
      </c>
      <c r="S703" s="29">
        <v>0</v>
      </c>
      <c r="T703" s="29">
        <v>0</v>
      </c>
      <c r="U703" s="29">
        <v>0</v>
      </c>
      <c r="V703" s="65">
        <v>96</v>
      </c>
    </row>
    <row r="704" spans="1:22">
      <c r="A704" s="27" t="s">
        <v>2</v>
      </c>
      <c r="B704" s="28">
        <v>3020</v>
      </c>
      <c r="C704" s="28" t="s">
        <v>140</v>
      </c>
      <c r="D704" s="28" t="s">
        <v>7</v>
      </c>
      <c r="E704" s="28">
        <v>7057</v>
      </c>
      <c r="F704" s="28" t="s">
        <v>702</v>
      </c>
      <c r="G704" s="35">
        <v>10</v>
      </c>
      <c r="H704" s="36">
        <v>12</v>
      </c>
      <c r="I704" s="29">
        <v>0</v>
      </c>
      <c r="J704" s="29">
        <v>0</v>
      </c>
      <c r="K704" s="29">
        <v>0</v>
      </c>
      <c r="L704" s="29">
        <v>0</v>
      </c>
      <c r="M704" s="29">
        <v>0</v>
      </c>
      <c r="N704" s="29">
        <v>0</v>
      </c>
      <c r="O704" s="29">
        <v>0</v>
      </c>
      <c r="P704" s="29">
        <v>0</v>
      </c>
      <c r="Q704" s="29">
        <v>0</v>
      </c>
      <c r="R704" s="29">
        <v>0</v>
      </c>
      <c r="S704" s="29">
        <v>92</v>
      </c>
      <c r="T704" s="29">
        <v>19</v>
      </c>
      <c r="U704" s="29">
        <v>12</v>
      </c>
      <c r="V704" s="65">
        <v>123</v>
      </c>
    </row>
    <row r="705" spans="1:22">
      <c r="A705" s="27" t="s">
        <v>2</v>
      </c>
      <c r="B705" s="28">
        <v>3020</v>
      </c>
      <c r="C705" s="28" t="s">
        <v>140</v>
      </c>
      <c r="D705" s="28" t="s">
        <v>7</v>
      </c>
      <c r="E705" s="28">
        <v>7189</v>
      </c>
      <c r="F705" s="28" t="s">
        <v>743</v>
      </c>
      <c r="G705" s="35">
        <v>4</v>
      </c>
      <c r="H705" s="36">
        <v>6</v>
      </c>
      <c r="I705" s="29">
        <v>0</v>
      </c>
      <c r="J705" s="29">
        <v>0</v>
      </c>
      <c r="K705" s="29">
        <v>0</v>
      </c>
      <c r="L705" s="29">
        <v>0</v>
      </c>
      <c r="M705" s="29">
        <v>32</v>
      </c>
      <c r="N705" s="29">
        <v>25</v>
      </c>
      <c r="O705" s="29">
        <v>26</v>
      </c>
      <c r="P705" s="29">
        <v>0</v>
      </c>
      <c r="Q705" s="29">
        <v>0</v>
      </c>
      <c r="R705" s="29">
        <v>0</v>
      </c>
      <c r="S705" s="29">
        <v>0</v>
      </c>
      <c r="T705" s="29">
        <v>0</v>
      </c>
      <c r="U705" s="29">
        <v>0</v>
      </c>
      <c r="V705" s="65">
        <v>83</v>
      </c>
    </row>
    <row r="706" spans="1:22">
      <c r="A706" s="27" t="s">
        <v>2</v>
      </c>
      <c r="B706" s="28">
        <v>3020</v>
      </c>
      <c r="C706" s="28" t="s">
        <v>140</v>
      </c>
      <c r="D706" s="28" t="s">
        <v>7</v>
      </c>
      <c r="E706" s="28">
        <v>7265</v>
      </c>
      <c r="F706" s="28" t="s">
        <v>790</v>
      </c>
      <c r="G706" s="35">
        <v>4</v>
      </c>
      <c r="H706" s="36">
        <v>6</v>
      </c>
      <c r="I706" s="29">
        <v>0</v>
      </c>
      <c r="J706" s="29">
        <v>0</v>
      </c>
      <c r="K706" s="29">
        <v>0</v>
      </c>
      <c r="L706" s="29">
        <v>0</v>
      </c>
      <c r="M706" s="29">
        <v>28</v>
      </c>
      <c r="N706" s="29">
        <v>33</v>
      </c>
      <c r="O706" s="29">
        <v>32</v>
      </c>
      <c r="P706" s="29">
        <v>0</v>
      </c>
      <c r="Q706" s="29">
        <v>0</v>
      </c>
      <c r="R706" s="29">
        <v>0</v>
      </c>
      <c r="S706" s="29">
        <v>0</v>
      </c>
      <c r="T706" s="29">
        <v>0</v>
      </c>
      <c r="U706" s="29">
        <v>0</v>
      </c>
      <c r="V706" s="65">
        <v>93</v>
      </c>
    </row>
    <row r="707" spans="1:22">
      <c r="A707" s="27" t="s">
        <v>2</v>
      </c>
      <c r="B707" s="28">
        <v>3020</v>
      </c>
      <c r="C707" s="28" t="s">
        <v>140</v>
      </c>
      <c r="D707" s="28" t="s">
        <v>7</v>
      </c>
      <c r="E707" s="28">
        <v>7197</v>
      </c>
      <c r="F707" s="28" t="s">
        <v>551</v>
      </c>
      <c r="G707" s="35">
        <v>4</v>
      </c>
      <c r="H707" s="36">
        <v>6</v>
      </c>
      <c r="I707" s="29">
        <v>0</v>
      </c>
      <c r="J707" s="29">
        <v>0</v>
      </c>
      <c r="K707" s="29">
        <v>0</v>
      </c>
      <c r="L707" s="29">
        <v>0</v>
      </c>
      <c r="M707" s="29">
        <v>65</v>
      </c>
      <c r="N707" s="29">
        <v>83</v>
      </c>
      <c r="O707" s="29">
        <v>82</v>
      </c>
      <c r="P707" s="29">
        <v>0</v>
      </c>
      <c r="Q707" s="29">
        <v>0</v>
      </c>
      <c r="R707" s="29">
        <v>0</v>
      </c>
      <c r="S707" s="29">
        <v>0</v>
      </c>
      <c r="T707" s="29">
        <v>0</v>
      </c>
      <c r="U707" s="29">
        <v>0</v>
      </c>
      <c r="V707" s="65">
        <v>230</v>
      </c>
    </row>
    <row r="708" spans="1:22">
      <c r="A708" s="27" t="s">
        <v>2</v>
      </c>
      <c r="B708" s="28">
        <v>3020</v>
      </c>
      <c r="C708" s="28" t="s">
        <v>140</v>
      </c>
      <c r="D708" s="28" t="s">
        <v>7</v>
      </c>
      <c r="E708" s="28">
        <v>7542</v>
      </c>
      <c r="F708" s="28" t="s">
        <v>826</v>
      </c>
      <c r="G708" s="35">
        <v>4</v>
      </c>
      <c r="H708" s="36">
        <v>6</v>
      </c>
      <c r="I708" s="29">
        <v>0</v>
      </c>
      <c r="J708" s="29">
        <v>0</v>
      </c>
      <c r="K708" s="29">
        <v>0</v>
      </c>
      <c r="L708" s="29">
        <v>0</v>
      </c>
      <c r="M708" s="29">
        <v>51</v>
      </c>
      <c r="N708" s="29">
        <v>38</v>
      </c>
      <c r="O708" s="29">
        <v>41</v>
      </c>
      <c r="P708" s="29">
        <v>0</v>
      </c>
      <c r="Q708" s="29">
        <v>0</v>
      </c>
      <c r="R708" s="29">
        <v>0</v>
      </c>
      <c r="S708" s="29">
        <v>0</v>
      </c>
      <c r="T708" s="29">
        <v>0</v>
      </c>
      <c r="U708" s="29">
        <v>0</v>
      </c>
      <c r="V708" s="65">
        <v>130</v>
      </c>
    </row>
    <row r="709" spans="1:22">
      <c r="A709" s="27" t="s">
        <v>2</v>
      </c>
      <c r="B709" s="28">
        <v>3020</v>
      </c>
      <c r="C709" s="28" t="s">
        <v>140</v>
      </c>
      <c r="D709" s="28" t="s">
        <v>7</v>
      </c>
      <c r="E709" s="28">
        <v>7545</v>
      </c>
      <c r="F709" s="28" t="s">
        <v>828</v>
      </c>
      <c r="G709" s="35">
        <v>7</v>
      </c>
      <c r="H709" s="36">
        <v>9</v>
      </c>
      <c r="I709" s="29">
        <v>0</v>
      </c>
      <c r="J709" s="29">
        <v>0</v>
      </c>
      <c r="K709" s="29">
        <v>0</v>
      </c>
      <c r="L709" s="29">
        <v>0</v>
      </c>
      <c r="M709" s="29">
        <v>0</v>
      </c>
      <c r="N709" s="29">
        <v>0</v>
      </c>
      <c r="O709" s="29">
        <v>0</v>
      </c>
      <c r="P709" s="29">
        <v>37</v>
      </c>
      <c r="Q709" s="29">
        <v>34</v>
      </c>
      <c r="R709" s="29">
        <v>29</v>
      </c>
      <c r="S709" s="29">
        <v>0</v>
      </c>
      <c r="T709" s="29">
        <v>0</v>
      </c>
      <c r="U709" s="29">
        <v>0</v>
      </c>
      <c r="V709" s="65">
        <v>100</v>
      </c>
    </row>
    <row r="710" spans="1:22">
      <c r="A710" s="27" t="s">
        <v>2</v>
      </c>
      <c r="B710" s="28">
        <v>3020</v>
      </c>
      <c r="C710" s="28" t="s">
        <v>140</v>
      </c>
      <c r="D710" s="28" t="s">
        <v>7</v>
      </c>
      <c r="E710" s="28">
        <v>7543</v>
      </c>
      <c r="F710" s="28" t="s">
        <v>827</v>
      </c>
      <c r="G710" s="35">
        <v>7</v>
      </c>
      <c r="H710" s="36">
        <v>9</v>
      </c>
      <c r="I710" s="29">
        <v>0</v>
      </c>
      <c r="J710" s="29">
        <v>0</v>
      </c>
      <c r="K710" s="29">
        <v>0</v>
      </c>
      <c r="L710" s="29">
        <v>0</v>
      </c>
      <c r="M710" s="29">
        <v>0</v>
      </c>
      <c r="N710" s="29">
        <v>0</v>
      </c>
      <c r="O710" s="29">
        <v>0</v>
      </c>
      <c r="P710" s="29">
        <v>69</v>
      </c>
      <c r="Q710" s="29">
        <v>84</v>
      </c>
      <c r="R710" s="29">
        <v>81</v>
      </c>
      <c r="S710" s="29">
        <v>0</v>
      </c>
      <c r="T710" s="29">
        <v>0</v>
      </c>
      <c r="U710" s="29">
        <v>0</v>
      </c>
      <c r="V710" s="65">
        <v>234</v>
      </c>
    </row>
    <row r="711" spans="1:22">
      <c r="A711" s="27" t="s">
        <v>2</v>
      </c>
      <c r="B711" s="28">
        <v>3020</v>
      </c>
      <c r="C711" s="28" t="s">
        <v>140</v>
      </c>
      <c r="D711" s="28" t="s">
        <v>7</v>
      </c>
      <c r="E711" s="28">
        <v>7544</v>
      </c>
      <c r="F711" s="28" t="s">
        <v>519</v>
      </c>
      <c r="G711" s="35">
        <v>7</v>
      </c>
      <c r="H711" s="36">
        <v>9</v>
      </c>
      <c r="I711" s="29">
        <v>0</v>
      </c>
      <c r="J711" s="29">
        <v>0</v>
      </c>
      <c r="K711" s="29">
        <v>0</v>
      </c>
      <c r="L711" s="29">
        <v>0</v>
      </c>
      <c r="M711" s="29">
        <v>0</v>
      </c>
      <c r="N711" s="29">
        <v>0</v>
      </c>
      <c r="O711" s="29">
        <v>0</v>
      </c>
      <c r="P711" s="29">
        <v>81</v>
      </c>
      <c r="Q711" s="29">
        <v>70</v>
      </c>
      <c r="R711" s="29">
        <v>60</v>
      </c>
      <c r="S711" s="29">
        <v>0</v>
      </c>
      <c r="T711" s="29">
        <v>0</v>
      </c>
      <c r="U711" s="29">
        <v>0</v>
      </c>
      <c r="V711" s="65">
        <v>211</v>
      </c>
    </row>
    <row r="712" spans="1:22">
      <c r="A712" s="27" t="s">
        <v>2</v>
      </c>
      <c r="B712" s="28">
        <v>3020</v>
      </c>
      <c r="C712" s="28" t="s">
        <v>140</v>
      </c>
      <c r="D712" s="28" t="s">
        <v>7</v>
      </c>
      <c r="E712" s="28">
        <v>7182</v>
      </c>
      <c r="F712" s="28" t="s">
        <v>740</v>
      </c>
      <c r="G712" s="35">
        <v>4</v>
      </c>
      <c r="H712" s="36">
        <v>6</v>
      </c>
      <c r="I712" s="29">
        <v>0</v>
      </c>
      <c r="J712" s="29">
        <v>0</v>
      </c>
      <c r="K712" s="29">
        <v>0</v>
      </c>
      <c r="L712" s="29">
        <v>0</v>
      </c>
      <c r="M712" s="29">
        <v>24</v>
      </c>
      <c r="N712" s="29">
        <v>30</v>
      </c>
      <c r="O712" s="29">
        <v>23</v>
      </c>
      <c r="P712" s="29">
        <v>0</v>
      </c>
      <c r="Q712" s="29">
        <v>0</v>
      </c>
      <c r="R712" s="29">
        <v>0</v>
      </c>
      <c r="S712" s="29">
        <v>0</v>
      </c>
      <c r="T712" s="29">
        <v>0</v>
      </c>
      <c r="U712" s="29">
        <v>0</v>
      </c>
      <c r="V712" s="65">
        <v>77</v>
      </c>
    </row>
    <row r="713" spans="1:22">
      <c r="A713" s="27" t="s">
        <v>2</v>
      </c>
      <c r="B713" s="28">
        <v>3020</v>
      </c>
      <c r="C713" s="28" t="s">
        <v>140</v>
      </c>
      <c r="D713" s="28" t="s">
        <v>7</v>
      </c>
      <c r="E713" s="28">
        <v>7569</v>
      </c>
      <c r="F713" s="28" t="s">
        <v>837</v>
      </c>
      <c r="G713" s="35">
        <v>4</v>
      </c>
      <c r="H713" s="36">
        <v>6</v>
      </c>
      <c r="I713" s="29">
        <v>0</v>
      </c>
      <c r="J713" s="29">
        <v>0</v>
      </c>
      <c r="K713" s="29">
        <v>0</v>
      </c>
      <c r="L713" s="29">
        <v>0</v>
      </c>
      <c r="M713" s="29">
        <v>51</v>
      </c>
      <c r="N713" s="29">
        <v>50</v>
      </c>
      <c r="O713" s="29">
        <v>58</v>
      </c>
      <c r="P713" s="29">
        <v>0</v>
      </c>
      <c r="Q713" s="29">
        <v>0</v>
      </c>
      <c r="R713" s="29">
        <v>0</v>
      </c>
      <c r="S713" s="29">
        <v>0</v>
      </c>
      <c r="T713" s="29">
        <v>0</v>
      </c>
      <c r="U713" s="29">
        <v>0</v>
      </c>
      <c r="V713" s="65">
        <v>159</v>
      </c>
    </row>
    <row r="714" spans="1:22" ht="12" thickBot="1">
      <c r="A714" s="39" t="s">
        <v>2</v>
      </c>
      <c r="B714" s="40">
        <v>3020</v>
      </c>
      <c r="C714" s="40" t="s">
        <v>140</v>
      </c>
      <c r="D714" s="40" t="s">
        <v>7</v>
      </c>
      <c r="E714" s="40">
        <v>7213</v>
      </c>
      <c r="F714" s="40" t="s">
        <v>755</v>
      </c>
      <c r="G714" s="41">
        <v>4</v>
      </c>
      <c r="H714" s="42">
        <v>6</v>
      </c>
      <c r="I714" s="43">
        <v>0</v>
      </c>
      <c r="J714" s="43">
        <v>0</v>
      </c>
      <c r="K714" s="43">
        <v>0</v>
      </c>
      <c r="L714" s="43">
        <v>0</v>
      </c>
      <c r="M714" s="43">
        <v>28</v>
      </c>
      <c r="N714" s="43">
        <v>37</v>
      </c>
      <c r="O714" s="43">
        <v>27</v>
      </c>
      <c r="P714" s="43">
        <v>0</v>
      </c>
      <c r="Q714" s="43">
        <v>0</v>
      </c>
      <c r="R714" s="43">
        <v>0</v>
      </c>
      <c r="S714" s="43">
        <v>0</v>
      </c>
      <c r="T714" s="43">
        <v>0</v>
      </c>
      <c r="U714" s="43">
        <v>0</v>
      </c>
      <c r="V714" s="66">
        <v>92</v>
      </c>
    </row>
    <row r="715" spans="1:22" ht="12.75" thickTop="1" thickBot="1">
      <c r="A715" s="77"/>
      <c r="B715" s="58"/>
      <c r="C715" s="58"/>
      <c r="D715" s="58"/>
      <c r="E715" s="58"/>
      <c r="F715" s="61" t="s">
        <v>140</v>
      </c>
      <c r="G715" s="59"/>
      <c r="H715" s="62"/>
      <c r="I715" s="59">
        <f t="shared" ref="I715:V715" si="16">SUM(I512:I714)</f>
        <v>66</v>
      </c>
      <c r="J715" s="59">
        <f t="shared" si="16"/>
        <v>431</v>
      </c>
      <c r="K715" s="59">
        <f t="shared" si="16"/>
        <v>492</v>
      </c>
      <c r="L715" s="59">
        <f t="shared" si="16"/>
        <v>692</v>
      </c>
      <c r="M715" s="59">
        <f t="shared" si="16"/>
        <v>6063</v>
      </c>
      <c r="N715" s="59">
        <f t="shared" si="16"/>
        <v>6146</v>
      </c>
      <c r="O715" s="59">
        <f t="shared" si="16"/>
        <v>5769</v>
      </c>
      <c r="P715" s="59">
        <f t="shared" si="16"/>
        <v>5006</v>
      </c>
      <c r="Q715" s="59">
        <f t="shared" si="16"/>
        <v>4812</v>
      </c>
      <c r="R715" s="59">
        <f t="shared" si="16"/>
        <v>4725</v>
      </c>
      <c r="S715" s="59">
        <f t="shared" si="16"/>
        <v>1259</v>
      </c>
      <c r="T715" s="59">
        <f t="shared" si="16"/>
        <v>676</v>
      </c>
      <c r="U715" s="59">
        <f t="shared" si="16"/>
        <v>487</v>
      </c>
      <c r="V715" s="60">
        <f t="shared" si="16"/>
        <v>36624</v>
      </c>
    </row>
    <row r="716" spans="1:22" ht="12.75" thickTop="1" thickBot="1">
      <c r="A716" s="351"/>
    </row>
    <row r="717" spans="1:22" ht="12" thickTop="1">
      <c r="A717" s="24" t="s">
        <v>2</v>
      </c>
      <c r="B717" s="25">
        <v>46</v>
      </c>
      <c r="C717" s="25" t="s">
        <v>19</v>
      </c>
      <c r="D717" s="25" t="s">
        <v>7</v>
      </c>
      <c r="E717" s="25">
        <v>2041</v>
      </c>
      <c r="F717" s="25" t="s">
        <v>22</v>
      </c>
      <c r="G717" s="33">
        <v>9</v>
      </c>
      <c r="H717" s="34">
        <v>12</v>
      </c>
      <c r="I717" s="26">
        <v>0</v>
      </c>
      <c r="J717" s="26">
        <v>0</v>
      </c>
      <c r="K717" s="26">
        <v>0</v>
      </c>
      <c r="L717" s="26">
        <v>0</v>
      </c>
      <c r="M717" s="26">
        <v>0</v>
      </c>
      <c r="N717" s="26">
        <v>0</v>
      </c>
      <c r="O717" s="26">
        <v>0</v>
      </c>
      <c r="P717" s="26">
        <v>0</v>
      </c>
      <c r="Q717" s="26">
        <v>0</v>
      </c>
      <c r="R717" s="26">
        <v>37</v>
      </c>
      <c r="S717" s="26">
        <v>54</v>
      </c>
      <c r="T717" s="26">
        <v>49</v>
      </c>
      <c r="U717" s="26">
        <v>34</v>
      </c>
      <c r="V717" s="63">
        <v>174</v>
      </c>
    </row>
    <row r="718" spans="1:22">
      <c r="A718" s="27" t="s">
        <v>2</v>
      </c>
      <c r="B718" s="28">
        <v>46</v>
      </c>
      <c r="C718" s="28" t="s">
        <v>19</v>
      </c>
      <c r="D718" s="28" t="s">
        <v>7</v>
      </c>
      <c r="E718" s="28">
        <v>2053</v>
      </c>
      <c r="F718" s="28" t="s">
        <v>345</v>
      </c>
      <c r="G718" s="35">
        <v>5</v>
      </c>
      <c r="H718" s="36">
        <v>8</v>
      </c>
      <c r="I718" s="29">
        <v>0</v>
      </c>
      <c r="J718" s="29">
        <v>0</v>
      </c>
      <c r="K718" s="29">
        <v>0</v>
      </c>
      <c r="L718" s="29">
        <v>0</v>
      </c>
      <c r="M718" s="29">
        <v>0</v>
      </c>
      <c r="N718" s="29">
        <v>19</v>
      </c>
      <c r="O718" s="29">
        <v>17</v>
      </c>
      <c r="P718" s="29">
        <v>19</v>
      </c>
      <c r="Q718" s="29">
        <v>17</v>
      </c>
      <c r="R718" s="29">
        <v>0</v>
      </c>
      <c r="S718" s="29">
        <v>0</v>
      </c>
      <c r="T718" s="29">
        <v>0</v>
      </c>
      <c r="U718" s="29">
        <v>0</v>
      </c>
      <c r="V718" s="65">
        <v>72</v>
      </c>
    </row>
    <row r="719" spans="1:22" ht="12" thickBot="1">
      <c r="A719" s="27" t="s">
        <v>2</v>
      </c>
      <c r="B719" s="28">
        <v>46</v>
      </c>
      <c r="C719" s="28" t="s">
        <v>19</v>
      </c>
      <c r="D719" s="28" t="s">
        <v>7</v>
      </c>
      <c r="E719" s="28">
        <v>1156</v>
      </c>
      <c r="F719" s="28" t="s">
        <v>338</v>
      </c>
      <c r="G719" s="35">
        <v>4</v>
      </c>
      <c r="H719" s="36">
        <v>8</v>
      </c>
      <c r="I719" s="29">
        <v>0</v>
      </c>
      <c r="J719" s="29">
        <v>0</v>
      </c>
      <c r="K719" s="29">
        <v>0</v>
      </c>
      <c r="L719" s="29">
        <v>0</v>
      </c>
      <c r="M719" s="29">
        <v>90</v>
      </c>
      <c r="N719" s="29">
        <v>73</v>
      </c>
      <c r="O719" s="29">
        <v>75</v>
      </c>
      <c r="P719" s="29">
        <v>9</v>
      </c>
      <c r="Q719" s="29">
        <v>11</v>
      </c>
      <c r="R719" s="29">
        <v>0</v>
      </c>
      <c r="S719" s="29">
        <v>0</v>
      </c>
      <c r="T719" s="29">
        <v>0</v>
      </c>
      <c r="U719" s="29">
        <v>0</v>
      </c>
      <c r="V719" s="65">
        <v>258</v>
      </c>
    </row>
    <row r="720" spans="1:22" ht="12.75" thickTop="1" thickBot="1">
      <c r="A720" s="49" t="s">
        <v>3</v>
      </c>
      <c r="B720" s="50" t="s">
        <v>1218</v>
      </c>
      <c r="C720" s="51" t="s">
        <v>1219</v>
      </c>
      <c r="D720" s="51" t="s">
        <v>1220</v>
      </c>
      <c r="E720" s="50" t="s">
        <v>1221</v>
      </c>
      <c r="F720" s="52" t="s">
        <v>1222</v>
      </c>
      <c r="G720" s="53" t="s">
        <v>1223</v>
      </c>
      <c r="H720" s="53" t="s">
        <v>1224</v>
      </c>
      <c r="I720" s="54" t="s">
        <v>4</v>
      </c>
      <c r="J720" s="50" t="str">
        <f>TEXT(0,1)</f>
        <v>1</v>
      </c>
      <c r="K720" s="50" t="str">
        <f>TEXT(0,2)</f>
        <v>2</v>
      </c>
      <c r="L720" s="50" t="str">
        <f>TEXT(0,3)</f>
        <v>3</v>
      </c>
      <c r="M720" s="50" t="str">
        <f>TEXT(0,4)</f>
        <v>4</v>
      </c>
      <c r="N720" s="50" t="str">
        <f>TEXT(0,5)</f>
        <v>5</v>
      </c>
      <c r="O720" s="50" t="str">
        <f>TEXT(0,6)</f>
        <v>6</v>
      </c>
      <c r="P720" s="50" t="str">
        <f>TEXT(0,7)</f>
        <v>7</v>
      </c>
      <c r="Q720" s="50" t="str">
        <f>TEXT(0,8)</f>
        <v>8</v>
      </c>
      <c r="R720" s="50" t="str">
        <f>TEXT(0,9)</f>
        <v>9</v>
      </c>
      <c r="S720" s="50" t="str">
        <f>TEXT(0,10)</f>
        <v>10</v>
      </c>
      <c r="T720" s="50" t="str">
        <f>TEXT(0,11)</f>
        <v>11</v>
      </c>
      <c r="U720" s="55" t="str">
        <f>TEXT(0,12)</f>
        <v>12</v>
      </c>
      <c r="V720" s="56" t="s">
        <v>5</v>
      </c>
    </row>
    <row r="721" spans="1:22" ht="12" thickTop="1">
      <c r="A721" s="27" t="s">
        <v>2</v>
      </c>
      <c r="B721" s="28">
        <v>46</v>
      </c>
      <c r="C721" s="28" t="s">
        <v>19</v>
      </c>
      <c r="D721" s="28" t="s">
        <v>7</v>
      </c>
      <c r="E721" s="28">
        <v>2046</v>
      </c>
      <c r="F721" s="28" t="s">
        <v>342</v>
      </c>
      <c r="G721" s="35">
        <v>4</v>
      </c>
      <c r="H721" s="36">
        <v>4</v>
      </c>
      <c r="I721" s="29">
        <v>0</v>
      </c>
      <c r="J721" s="29">
        <v>0</v>
      </c>
      <c r="K721" s="29">
        <v>0</v>
      </c>
      <c r="L721" s="29">
        <v>0</v>
      </c>
      <c r="M721" s="29">
        <v>40</v>
      </c>
      <c r="N721" s="29">
        <v>0</v>
      </c>
      <c r="O721" s="29">
        <v>0</v>
      </c>
      <c r="P721" s="29">
        <v>0</v>
      </c>
      <c r="Q721" s="29">
        <v>0</v>
      </c>
      <c r="R721" s="29">
        <v>0</v>
      </c>
      <c r="S721" s="29">
        <v>0</v>
      </c>
      <c r="T721" s="29">
        <v>0</v>
      </c>
      <c r="U721" s="29">
        <v>0</v>
      </c>
      <c r="V721" s="65">
        <v>40</v>
      </c>
    </row>
    <row r="722" spans="1:22">
      <c r="A722" s="27" t="s">
        <v>2</v>
      </c>
      <c r="B722" s="28">
        <v>46</v>
      </c>
      <c r="C722" s="28" t="s">
        <v>19</v>
      </c>
      <c r="D722" s="28" t="s">
        <v>7</v>
      </c>
      <c r="E722" s="28">
        <v>4570</v>
      </c>
      <c r="F722" s="28" t="s">
        <v>347</v>
      </c>
      <c r="G722" s="35">
        <v>5</v>
      </c>
      <c r="H722" s="36">
        <v>12</v>
      </c>
      <c r="I722" s="29">
        <v>0</v>
      </c>
      <c r="J722" s="29">
        <v>0</v>
      </c>
      <c r="K722" s="29">
        <v>0</v>
      </c>
      <c r="L722" s="29">
        <v>0</v>
      </c>
      <c r="M722" s="29">
        <v>0</v>
      </c>
      <c r="N722" s="29">
        <v>66</v>
      </c>
      <c r="O722" s="29">
        <v>58</v>
      </c>
      <c r="P722" s="29">
        <v>4</v>
      </c>
      <c r="Q722" s="29">
        <v>2</v>
      </c>
      <c r="R722" s="29">
        <v>7</v>
      </c>
      <c r="S722" s="29">
        <v>0</v>
      </c>
      <c r="T722" s="29">
        <v>3</v>
      </c>
      <c r="U722" s="29">
        <v>1</v>
      </c>
      <c r="V722" s="65">
        <v>141</v>
      </c>
    </row>
    <row r="723" spans="1:22">
      <c r="A723" s="27" t="s">
        <v>2</v>
      </c>
      <c r="B723" s="28">
        <v>46</v>
      </c>
      <c r="C723" s="28" t="s">
        <v>19</v>
      </c>
      <c r="D723" s="28" t="s">
        <v>7</v>
      </c>
      <c r="E723" s="28">
        <v>2038</v>
      </c>
      <c r="F723" s="28" t="s">
        <v>341</v>
      </c>
      <c r="G723" s="35">
        <v>5</v>
      </c>
      <c r="H723" s="36">
        <v>8</v>
      </c>
      <c r="I723" s="29">
        <v>0</v>
      </c>
      <c r="J723" s="29">
        <v>0</v>
      </c>
      <c r="K723" s="29">
        <v>0</v>
      </c>
      <c r="L723" s="29">
        <v>0</v>
      </c>
      <c r="M723" s="29">
        <v>0</v>
      </c>
      <c r="N723" s="29">
        <v>77</v>
      </c>
      <c r="O723" s="29">
        <v>99</v>
      </c>
      <c r="P723" s="29">
        <v>19</v>
      </c>
      <c r="Q723" s="29">
        <v>26</v>
      </c>
      <c r="R723" s="29">
        <v>0</v>
      </c>
      <c r="S723" s="29">
        <v>0</v>
      </c>
      <c r="T723" s="29">
        <v>0</v>
      </c>
      <c r="U723" s="29">
        <v>0</v>
      </c>
      <c r="V723" s="65">
        <v>221</v>
      </c>
    </row>
    <row r="724" spans="1:22">
      <c r="A724" s="27" t="s">
        <v>2</v>
      </c>
      <c r="B724" s="28">
        <v>46</v>
      </c>
      <c r="C724" s="28" t="s">
        <v>19</v>
      </c>
      <c r="D724" s="28" t="s">
        <v>7</v>
      </c>
      <c r="E724" s="28">
        <v>2034</v>
      </c>
      <c r="F724" s="28" t="s">
        <v>339</v>
      </c>
      <c r="G724" s="35">
        <v>9</v>
      </c>
      <c r="H724" s="36">
        <v>11</v>
      </c>
      <c r="I724" s="29">
        <v>0</v>
      </c>
      <c r="J724" s="29">
        <v>0</v>
      </c>
      <c r="K724" s="29">
        <v>0</v>
      </c>
      <c r="L724" s="29">
        <v>0</v>
      </c>
      <c r="M724" s="29">
        <v>0</v>
      </c>
      <c r="N724" s="29">
        <v>0</v>
      </c>
      <c r="O724" s="29">
        <v>0</v>
      </c>
      <c r="P724" s="29">
        <v>0</v>
      </c>
      <c r="Q724" s="29">
        <v>0</v>
      </c>
      <c r="R724" s="29">
        <v>9</v>
      </c>
      <c r="S724" s="29">
        <v>16</v>
      </c>
      <c r="T724" s="29">
        <v>7</v>
      </c>
      <c r="U724" s="29">
        <v>0</v>
      </c>
      <c r="V724" s="65">
        <v>32</v>
      </c>
    </row>
    <row r="725" spans="1:22">
      <c r="A725" s="27" t="s">
        <v>2</v>
      </c>
      <c r="B725" s="28">
        <v>46</v>
      </c>
      <c r="C725" s="28" t="s">
        <v>19</v>
      </c>
      <c r="D725" s="28" t="s">
        <v>7</v>
      </c>
      <c r="E725" s="28">
        <v>2037</v>
      </c>
      <c r="F725" s="28" t="s">
        <v>340</v>
      </c>
      <c r="G725" s="35">
        <v>4</v>
      </c>
      <c r="H725" s="36">
        <v>4</v>
      </c>
      <c r="I725" s="29">
        <v>0</v>
      </c>
      <c r="J725" s="29">
        <v>0</v>
      </c>
      <c r="K725" s="29">
        <v>0</v>
      </c>
      <c r="L725" s="29">
        <v>0</v>
      </c>
      <c r="M725" s="29">
        <v>92</v>
      </c>
      <c r="N725" s="29">
        <v>0</v>
      </c>
      <c r="O725" s="29">
        <v>0</v>
      </c>
      <c r="P725" s="29">
        <v>0</v>
      </c>
      <c r="Q725" s="29">
        <v>0</v>
      </c>
      <c r="R725" s="29">
        <v>0</v>
      </c>
      <c r="S725" s="29">
        <v>0</v>
      </c>
      <c r="T725" s="29">
        <v>0</v>
      </c>
      <c r="U725" s="29">
        <v>0</v>
      </c>
      <c r="V725" s="65">
        <v>92</v>
      </c>
    </row>
    <row r="726" spans="1:22">
      <c r="A726" s="27" t="s">
        <v>2</v>
      </c>
      <c r="B726" s="28">
        <v>46</v>
      </c>
      <c r="C726" s="28" t="s">
        <v>19</v>
      </c>
      <c r="D726" s="28" t="s">
        <v>7</v>
      </c>
      <c r="E726" s="28">
        <v>2051</v>
      </c>
      <c r="F726" s="28" t="s">
        <v>344</v>
      </c>
      <c r="G726" s="35">
        <v>3</v>
      </c>
      <c r="H726" s="36">
        <v>8</v>
      </c>
      <c r="I726" s="29">
        <v>0</v>
      </c>
      <c r="J726" s="29">
        <v>0</v>
      </c>
      <c r="K726" s="29">
        <v>0</v>
      </c>
      <c r="L726" s="29">
        <v>1</v>
      </c>
      <c r="M726" s="29">
        <v>0</v>
      </c>
      <c r="N726" s="29">
        <v>14</v>
      </c>
      <c r="O726" s="29">
        <v>16</v>
      </c>
      <c r="P726" s="29">
        <v>13</v>
      </c>
      <c r="Q726" s="29">
        <v>11</v>
      </c>
      <c r="R726" s="29">
        <v>0</v>
      </c>
      <c r="S726" s="29">
        <v>0</v>
      </c>
      <c r="T726" s="29">
        <v>0</v>
      </c>
      <c r="U726" s="29">
        <v>0</v>
      </c>
      <c r="V726" s="65">
        <v>55</v>
      </c>
    </row>
    <row r="727" spans="1:22">
      <c r="A727" s="27" t="s">
        <v>2</v>
      </c>
      <c r="B727" s="28">
        <v>46</v>
      </c>
      <c r="C727" s="28" t="s">
        <v>19</v>
      </c>
      <c r="D727" s="28" t="s">
        <v>7</v>
      </c>
      <c r="E727" s="28">
        <v>3670</v>
      </c>
      <c r="F727" s="28" t="s">
        <v>346</v>
      </c>
      <c r="G727" s="35">
        <v>4</v>
      </c>
      <c r="H727" s="36">
        <v>4</v>
      </c>
      <c r="I727" s="29">
        <v>0</v>
      </c>
      <c r="J727" s="29">
        <v>0</v>
      </c>
      <c r="K727" s="29">
        <v>0</v>
      </c>
      <c r="L727" s="29">
        <v>0</v>
      </c>
      <c r="M727" s="29">
        <v>24</v>
      </c>
      <c r="N727" s="29">
        <v>0</v>
      </c>
      <c r="O727" s="29">
        <v>0</v>
      </c>
      <c r="P727" s="29">
        <v>0</v>
      </c>
      <c r="Q727" s="29">
        <v>0</v>
      </c>
      <c r="R727" s="29">
        <v>0</v>
      </c>
      <c r="S727" s="29">
        <v>0</v>
      </c>
      <c r="T727" s="29">
        <v>0</v>
      </c>
      <c r="U727" s="29">
        <v>0</v>
      </c>
      <c r="V727" s="65">
        <v>24</v>
      </c>
    </row>
    <row r="728" spans="1:22">
      <c r="A728" s="27" t="s">
        <v>2</v>
      </c>
      <c r="B728" s="28">
        <v>46</v>
      </c>
      <c r="C728" s="28" t="s">
        <v>19</v>
      </c>
      <c r="D728" s="28" t="s">
        <v>7</v>
      </c>
      <c r="E728" s="28">
        <v>4571</v>
      </c>
      <c r="F728" s="28" t="s">
        <v>348</v>
      </c>
      <c r="G728" s="35">
        <v>4</v>
      </c>
      <c r="H728" s="36">
        <v>4</v>
      </c>
      <c r="I728" s="29">
        <v>0</v>
      </c>
      <c r="J728" s="29">
        <v>0</v>
      </c>
      <c r="K728" s="29">
        <v>0</v>
      </c>
      <c r="L728" s="29">
        <v>0</v>
      </c>
      <c r="M728" s="29">
        <v>82</v>
      </c>
      <c r="N728" s="29">
        <v>0</v>
      </c>
      <c r="O728" s="29">
        <v>0</v>
      </c>
      <c r="P728" s="29">
        <v>0</v>
      </c>
      <c r="Q728" s="29">
        <v>0</v>
      </c>
      <c r="R728" s="29">
        <v>0</v>
      </c>
      <c r="S728" s="29">
        <v>0</v>
      </c>
      <c r="T728" s="29">
        <v>0</v>
      </c>
      <c r="U728" s="29">
        <v>0</v>
      </c>
      <c r="V728" s="65">
        <v>82</v>
      </c>
    </row>
    <row r="729" spans="1:22" ht="12" thickBot="1">
      <c r="A729" s="39" t="s">
        <v>2</v>
      </c>
      <c r="B729" s="40">
        <v>46</v>
      </c>
      <c r="C729" s="40" t="s">
        <v>19</v>
      </c>
      <c r="D729" s="40" t="s">
        <v>7</v>
      </c>
      <c r="E729" s="40">
        <v>2047</v>
      </c>
      <c r="F729" s="40" t="s">
        <v>343</v>
      </c>
      <c r="G729" s="41">
        <v>5</v>
      </c>
      <c r="H729" s="42">
        <v>8</v>
      </c>
      <c r="I729" s="43">
        <v>0</v>
      </c>
      <c r="J729" s="43">
        <v>0</v>
      </c>
      <c r="K729" s="43">
        <v>0</v>
      </c>
      <c r="L729" s="43">
        <v>0</v>
      </c>
      <c r="M729" s="43">
        <v>0</v>
      </c>
      <c r="N729" s="43">
        <v>118</v>
      </c>
      <c r="O729" s="43">
        <v>120</v>
      </c>
      <c r="P729" s="43">
        <v>12</v>
      </c>
      <c r="Q729" s="43">
        <v>7</v>
      </c>
      <c r="R729" s="43">
        <v>0</v>
      </c>
      <c r="S729" s="43">
        <v>0</v>
      </c>
      <c r="T729" s="43">
        <v>0</v>
      </c>
      <c r="U729" s="43">
        <v>0</v>
      </c>
      <c r="V729" s="66">
        <v>257</v>
      </c>
    </row>
    <row r="730" spans="1:22" ht="12.75" thickTop="1" thickBot="1">
      <c r="A730" s="77"/>
      <c r="B730" s="58"/>
      <c r="C730" s="58"/>
      <c r="D730" s="58"/>
      <c r="E730" s="58"/>
      <c r="F730" s="61" t="s">
        <v>19</v>
      </c>
      <c r="G730" s="59"/>
      <c r="H730" s="62"/>
      <c r="I730" s="59">
        <f t="shared" ref="I730:V730" si="17">SUM(I717:I729)</f>
        <v>0</v>
      </c>
      <c r="J730" s="59">
        <f t="shared" si="17"/>
        <v>0</v>
      </c>
      <c r="K730" s="59">
        <f t="shared" si="17"/>
        <v>0</v>
      </c>
      <c r="L730" s="59">
        <f t="shared" si="17"/>
        <v>1</v>
      </c>
      <c r="M730" s="59">
        <f t="shared" si="17"/>
        <v>328</v>
      </c>
      <c r="N730" s="59">
        <f t="shared" si="17"/>
        <v>367</v>
      </c>
      <c r="O730" s="59">
        <f t="shared" si="17"/>
        <v>385</v>
      </c>
      <c r="P730" s="59">
        <f t="shared" si="17"/>
        <v>76</v>
      </c>
      <c r="Q730" s="59">
        <f t="shared" si="17"/>
        <v>74</v>
      </c>
      <c r="R730" s="59">
        <f t="shared" si="17"/>
        <v>53</v>
      </c>
      <c r="S730" s="59">
        <f t="shared" si="17"/>
        <v>70</v>
      </c>
      <c r="T730" s="59">
        <f t="shared" si="17"/>
        <v>59</v>
      </c>
      <c r="U730" s="59">
        <f t="shared" si="17"/>
        <v>35</v>
      </c>
      <c r="V730" s="60">
        <f t="shared" si="17"/>
        <v>1448</v>
      </c>
    </row>
    <row r="731" spans="1:22" ht="12.75" thickTop="1" thickBot="1">
      <c r="A731" s="351"/>
    </row>
    <row r="732" spans="1:22" ht="12" thickTop="1">
      <c r="A732" s="24" t="s">
        <v>2</v>
      </c>
      <c r="B732" s="25">
        <v>2195</v>
      </c>
      <c r="C732" s="25" t="s">
        <v>113</v>
      </c>
      <c r="D732" s="25" t="s">
        <v>7</v>
      </c>
      <c r="E732" s="25">
        <v>3611</v>
      </c>
      <c r="F732" s="25" t="s">
        <v>613</v>
      </c>
      <c r="G732" s="33">
        <v>4</v>
      </c>
      <c r="H732" s="34">
        <v>6</v>
      </c>
      <c r="I732" s="26">
        <v>0</v>
      </c>
      <c r="J732" s="26">
        <v>0</v>
      </c>
      <c r="K732" s="26">
        <v>0</v>
      </c>
      <c r="L732" s="26">
        <v>0</v>
      </c>
      <c r="M732" s="26">
        <v>62</v>
      </c>
      <c r="N732" s="26">
        <v>46</v>
      </c>
      <c r="O732" s="26">
        <v>59</v>
      </c>
      <c r="P732" s="26">
        <v>0</v>
      </c>
      <c r="Q732" s="26">
        <v>0</v>
      </c>
      <c r="R732" s="26">
        <v>0</v>
      </c>
      <c r="S732" s="26">
        <v>0</v>
      </c>
      <c r="T732" s="26">
        <v>0</v>
      </c>
      <c r="U732" s="26">
        <v>0</v>
      </c>
      <c r="V732" s="63">
        <v>167</v>
      </c>
    </row>
    <row r="733" spans="1:22">
      <c r="A733" s="27" t="s">
        <v>2</v>
      </c>
      <c r="B733" s="28">
        <v>2195</v>
      </c>
      <c r="C733" s="28" t="s">
        <v>113</v>
      </c>
      <c r="D733" s="28" t="s">
        <v>7</v>
      </c>
      <c r="E733" s="28">
        <v>3401</v>
      </c>
      <c r="F733" s="28" t="s">
        <v>607</v>
      </c>
      <c r="G733" s="35">
        <v>3</v>
      </c>
      <c r="H733" s="36">
        <v>6</v>
      </c>
      <c r="I733" s="29">
        <v>0</v>
      </c>
      <c r="J733" s="29">
        <v>0</v>
      </c>
      <c r="K733" s="29">
        <v>0</v>
      </c>
      <c r="L733" s="29">
        <v>11</v>
      </c>
      <c r="M733" s="29">
        <v>9</v>
      </c>
      <c r="N733" s="29">
        <v>5</v>
      </c>
      <c r="O733" s="29">
        <v>8</v>
      </c>
      <c r="P733" s="29">
        <v>0</v>
      </c>
      <c r="Q733" s="29">
        <v>0</v>
      </c>
      <c r="R733" s="29">
        <v>0</v>
      </c>
      <c r="S733" s="29">
        <v>0</v>
      </c>
      <c r="T733" s="29">
        <v>0</v>
      </c>
      <c r="U733" s="29">
        <v>0</v>
      </c>
      <c r="V733" s="65">
        <v>33</v>
      </c>
    </row>
    <row r="734" spans="1:22">
      <c r="A734" s="27" t="s">
        <v>2</v>
      </c>
      <c r="B734" s="28">
        <v>2195</v>
      </c>
      <c r="C734" s="28" t="s">
        <v>113</v>
      </c>
      <c r="D734" s="28" t="s">
        <v>7</v>
      </c>
      <c r="E734" s="28">
        <v>3301</v>
      </c>
      <c r="F734" s="28" t="s">
        <v>115</v>
      </c>
      <c r="G734" s="35">
        <v>7</v>
      </c>
      <c r="H734" s="36">
        <v>12</v>
      </c>
      <c r="I734" s="29">
        <v>0</v>
      </c>
      <c r="J734" s="29">
        <v>0</v>
      </c>
      <c r="K734" s="29">
        <v>0</v>
      </c>
      <c r="L734" s="29">
        <v>0</v>
      </c>
      <c r="M734" s="29">
        <v>0</v>
      </c>
      <c r="N734" s="29">
        <v>0</v>
      </c>
      <c r="O734" s="29">
        <v>0</v>
      </c>
      <c r="P734" s="29">
        <v>21</v>
      </c>
      <c r="Q734" s="29">
        <v>20</v>
      </c>
      <c r="R734" s="29">
        <v>0</v>
      </c>
      <c r="S734" s="29">
        <v>0</v>
      </c>
      <c r="T734" s="29">
        <v>0</v>
      </c>
      <c r="U734" s="29">
        <v>3</v>
      </c>
      <c r="V734" s="65">
        <v>44</v>
      </c>
    </row>
    <row r="735" spans="1:22">
      <c r="A735" s="27" t="s">
        <v>2</v>
      </c>
      <c r="B735" s="28">
        <v>2195</v>
      </c>
      <c r="C735" s="28" t="s">
        <v>113</v>
      </c>
      <c r="D735" s="28" t="s">
        <v>7</v>
      </c>
      <c r="E735" s="28">
        <v>3340</v>
      </c>
      <c r="F735" s="28" t="s">
        <v>603</v>
      </c>
      <c r="G735" s="35">
        <v>10</v>
      </c>
      <c r="H735" s="36">
        <v>12</v>
      </c>
      <c r="I735" s="29">
        <v>0</v>
      </c>
      <c r="J735" s="29">
        <v>0</v>
      </c>
      <c r="K735" s="29">
        <v>0</v>
      </c>
      <c r="L735" s="29">
        <v>0</v>
      </c>
      <c r="M735" s="29">
        <v>0</v>
      </c>
      <c r="N735" s="29">
        <v>0</v>
      </c>
      <c r="O735" s="29">
        <v>0</v>
      </c>
      <c r="P735" s="29">
        <v>0</v>
      </c>
      <c r="Q735" s="29">
        <v>0</v>
      </c>
      <c r="R735" s="29">
        <v>0</v>
      </c>
      <c r="S735" s="29">
        <v>32</v>
      </c>
      <c r="T735" s="29">
        <v>28</v>
      </c>
      <c r="U735" s="29">
        <v>1</v>
      </c>
      <c r="V735" s="65">
        <v>61</v>
      </c>
    </row>
    <row r="736" spans="1:22">
      <c r="A736" s="27" t="s">
        <v>2</v>
      </c>
      <c r="B736" s="28">
        <v>2195</v>
      </c>
      <c r="C736" s="28" t="s">
        <v>113</v>
      </c>
      <c r="D736" s="28" t="s">
        <v>7</v>
      </c>
      <c r="E736" s="28">
        <v>3324</v>
      </c>
      <c r="F736" s="28" t="s">
        <v>593</v>
      </c>
      <c r="G736" s="35">
        <v>4</v>
      </c>
      <c r="H736" s="36">
        <v>6</v>
      </c>
      <c r="I736" s="29">
        <v>0</v>
      </c>
      <c r="J736" s="29">
        <v>0</v>
      </c>
      <c r="K736" s="29">
        <v>0</v>
      </c>
      <c r="L736" s="29">
        <v>0</v>
      </c>
      <c r="M736" s="29">
        <v>72</v>
      </c>
      <c r="N736" s="29">
        <v>60</v>
      </c>
      <c r="O736" s="29">
        <v>59</v>
      </c>
      <c r="P736" s="29">
        <v>0</v>
      </c>
      <c r="Q736" s="29">
        <v>0</v>
      </c>
      <c r="R736" s="29">
        <v>0</v>
      </c>
      <c r="S736" s="29">
        <v>0</v>
      </c>
      <c r="T736" s="29">
        <v>0</v>
      </c>
      <c r="U736" s="29">
        <v>0</v>
      </c>
      <c r="V736" s="65">
        <v>191</v>
      </c>
    </row>
    <row r="737" spans="1:22">
      <c r="A737" s="27" t="s">
        <v>2</v>
      </c>
      <c r="B737" s="28">
        <v>2195</v>
      </c>
      <c r="C737" s="28" t="s">
        <v>113</v>
      </c>
      <c r="D737" s="28" t="s">
        <v>7</v>
      </c>
      <c r="E737" s="28">
        <v>3409</v>
      </c>
      <c r="F737" s="28" t="s">
        <v>611</v>
      </c>
      <c r="G737" s="35">
        <v>4</v>
      </c>
      <c r="H737" s="36">
        <v>6</v>
      </c>
      <c r="I737" s="29">
        <v>0</v>
      </c>
      <c r="J737" s="29">
        <v>0</v>
      </c>
      <c r="K737" s="29">
        <v>0</v>
      </c>
      <c r="L737" s="29">
        <v>0</v>
      </c>
      <c r="M737" s="29">
        <v>23</v>
      </c>
      <c r="N737" s="29">
        <v>16</v>
      </c>
      <c r="O737" s="29">
        <v>12</v>
      </c>
      <c r="P737" s="29">
        <v>0</v>
      </c>
      <c r="Q737" s="29">
        <v>0</v>
      </c>
      <c r="R737" s="29">
        <v>0</v>
      </c>
      <c r="S737" s="29">
        <v>0</v>
      </c>
      <c r="T737" s="29">
        <v>0</v>
      </c>
      <c r="U737" s="29">
        <v>0</v>
      </c>
      <c r="V737" s="65">
        <v>51</v>
      </c>
    </row>
    <row r="738" spans="1:22">
      <c r="A738" s="27" t="s">
        <v>2</v>
      </c>
      <c r="B738" s="28">
        <v>2195</v>
      </c>
      <c r="C738" s="28" t="s">
        <v>113</v>
      </c>
      <c r="D738" s="28" t="s">
        <v>7</v>
      </c>
      <c r="E738" s="28">
        <v>3330</v>
      </c>
      <c r="F738" s="28" t="s">
        <v>597</v>
      </c>
      <c r="G738" s="35">
        <v>7</v>
      </c>
      <c r="H738" s="36">
        <v>9</v>
      </c>
      <c r="I738" s="29">
        <v>0</v>
      </c>
      <c r="J738" s="29">
        <v>0</v>
      </c>
      <c r="K738" s="29">
        <v>0</v>
      </c>
      <c r="L738" s="29">
        <v>0</v>
      </c>
      <c r="M738" s="29">
        <v>0</v>
      </c>
      <c r="N738" s="29">
        <v>0</v>
      </c>
      <c r="O738" s="29">
        <v>0</v>
      </c>
      <c r="P738" s="29">
        <v>20</v>
      </c>
      <c r="Q738" s="29">
        <v>7</v>
      </c>
      <c r="R738" s="29">
        <v>2</v>
      </c>
      <c r="S738" s="29">
        <v>0</v>
      </c>
      <c r="T738" s="29">
        <v>0</v>
      </c>
      <c r="U738" s="29">
        <v>0</v>
      </c>
      <c r="V738" s="65">
        <v>29</v>
      </c>
    </row>
    <row r="739" spans="1:22">
      <c r="A739" s="27" t="s">
        <v>2</v>
      </c>
      <c r="B739" s="28">
        <v>2195</v>
      </c>
      <c r="C739" s="28" t="s">
        <v>113</v>
      </c>
      <c r="D739" s="28" t="s">
        <v>7</v>
      </c>
      <c r="E739" s="28">
        <v>3303</v>
      </c>
      <c r="F739" s="28" t="s">
        <v>116</v>
      </c>
      <c r="G739" s="35">
        <v>4</v>
      </c>
      <c r="H739" s="36">
        <v>6</v>
      </c>
      <c r="I739" s="29">
        <v>0</v>
      </c>
      <c r="J739" s="29">
        <v>0</v>
      </c>
      <c r="K739" s="29">
        <v>0</v>
      </c>
      <c r="L739" s="29">
        <v>0</v>
      </c>
      <c r="M739" s="29">
        <v>11</v>
      </c>
      <c r="N739" s="29">
        <v>83</v>
      </c>
      <c r="O739" s="29">
        <v>48</v>
      </c>
      <c r="P739" s="29">
        <v>0</v>
      </c>
      <c r="Q739" s="29">
        <v>0</v>
      </c>
      <c r="R739" s="29">
        <v>0</v>
      </c>
      <c r="S739" s="29">
        <v>0</v>
      </c>
      <c r="T739" s="29">
        <v>0</v>
      </c>
      <c r="U739" s="29">
        <v>0</v>
      </c>
      <c r="V739" s="65">
        <v>142</v>
      </c>
    </row>
    <row r="740" spans="1:22">
      <c r="A740" s="27" t="s">
        <v>2</v>
      </c>
      <c r="B740" s="28">
        <v>2195</v>
      </c>
      <c r="C740" s="28" t="s">
        <v>113</v>
      </c>
      <c r="D740" s="28" t="s">
        <v>7</v>
      </c>
      <c r="E740" s="28">
        <v>3321</v>
      </c>
      <c r="F740" s="28" t="s">
        <v>591</v>
      </c>
      <c r="G740" s="35">
        <v>7</v>
      </c>
      <c r="H740" s="36">
        <v>9</v>
      </c>
      <c r="I740" s="29">
        <v>0</v>
      </c>
      <c r="J740" s="29">
        <v>0</v>
      </c>
      <c r="K740" s="29">
        <v>0</v>
      </c>
      <c r="L740" s="29">
        <v>0</v>
      </c>
      <c r="M740" s="29">
        <v>0</v>
      </c>
      <c r="N740" s="29">
        <v>0</v>
      </c>
      <c r="O740" s="29">
        <v>0</v>
      </c>
      <c r="P740" s="29">
        <v>72</v>
      </c>
      <c r="Q740" s="29">
        <v>64</v>
      </c>
      <c r="R740" s="29">
        <v>52</v>
      </c>
      <c r="S740" s="29">
        <v>0</v>
      </c>
      <c r="T740" s="29">
        <v>0</v>
      </c>
      <c r="U740" s="29">
        <v>0</v>
      </c>
      <c r="V740" s="65">
        <v>188</v>
      </c>
    </row>
    <row r="741" spans="1:22">
      <c r="A741" s="27" t="s">
        <v>2</v>
      </c>
      <c r="B741" s="28">
        <v>2195</v>
      </c>
      <c r="C741" s="28" t="s">
        <v>113</v>
      </c>
      <c r="D741" s="28" t="s">
        <v>7</v>
      </c>
      <c r="E741" s="28">
        <v>3313</v>
      </c>
      <c r="F741" s="28" t="s">
        <v>589</v>
      </c>
      <c r="G741" s="35">
        <v>4</v>
      </c>
      <c r="H741" s="36">
        <v>6</v>
      </c>
      <c r="I741" s="29">
        <v>0</v>
      </c>
      <c r="J741" s="29">
        <v>0</v>
      </c>
      <c r="K741" s="29">
        <v>0</v>
      </c>
      <c r="L741" s="29">
        <v>0</v>
      </c>
      <c r="M741" s="29">
        <v>56</v>
      </c>
      <c r="N741" s="29">
        <v>56</v>
      </c>
      <c r="O741" s="29">
        <v>43</v>
      </c>
      <c r="P741" s="29">
        <v>0</v>
      </c>
      <c r="Q741" s="29">
        <v>0</v>
      </c>
      <c r="R741" s="29">
        <v>0</v>
      </c>
      <c r="S741" s="29">
        <v>0</v>
      </c>
      <c r="T741" s="29">
        <v>0</v>
      </c>
      <c r="U741" s="29">
        <v>0</v>
      </c>
      <c r="V741" s="65">
        <v>155</v>
      </c>
    </row>
    <row r="742" spans="1:22">
      <c r="A742" s="27" t="s">
        <v>2</v>
      </c>
      <c r="B742" s="28">
        <v>2195</v>
      </c>
      <c r="C742" s="28" t="s">
        <v>113</v>
      </c>
      <c r="D742" s="28" t="s">
        <v>7</v>
      </c>
      <c r="E742" s="28">
        <v>3311</v>
      </c>
      <c r="F742" s="28" t="s">
        <v>588</v>
      </c>
      <c r="G742" s="35">
        <v>10</v>
      </c>
      <c r="H742" s="36">
        <v>12</v>
      </c>
      <c r="I742" s="29">
        <v>0</v>
      </c>
      <c r="J742" s="29">
        <v>0</v>
      </c>
      <c r="K742" s="29">
        <v>0</v>
      </c>
      <c r="L742" s="29">
        <v>0</v>
      </c>
      <c r="M742" s="29">
        <v>0</v>
      </c>
      <c r="N742" s="29">
        <v>0</v>
      </c>
      <c r="O742" s="29">
        <v>0</v>
      </c>
      <c r="P742" s="29">
        <v>0</v>
      </c>
      <c r="Q742" s="29">
        <v>0</v>
      </c>
      <c r="R742" s="29">
        <v>0</v>
      </c>
      <c r="S742" s="29">
        <v>11</v>
      </c>
      <c r="T742" s="29">
        <v>17</v>
      </c>
      <c r="U742" s="29">
        <v>4</v>
      </c>
      <c r="V742" s="65">
        <v>32</v>
      </c>
    </row>
    <row r="743" spans="1:22">
      <c r="A743" s="27" t="s">
        <v>2</v>
      </c>
      <c r="B743" s="28">
        <v>2195</v>
      </c>
      <c r="C743" s="28" t="s">
        <v>113</v>
      </c>
      <c r="D743" s="28" t="s">
        <v>7</v>
      </c>
      <c r="E743" s="28">
        <v>3397</v>
      </c>
      <c r="F743" s="28" t="s">
        <v>606</v>
      </c>
      <c r="G743" s="35">
        <v>4</v>
      </c>
      <c r="H743" s="36">
        <v>6</v>
      </c>
      <c r="I743" s="29">
        <v>0</v>
      </c>
      <c r="J743" s="29">
        <v>0</v>
      </c>
      <c r="K743" s="29">
        <v>0</v>
      </c>
      <c r="L743" s="29">
        <v>0</v>
      </c>
      <c r="M743" s="29">
        <v>41</v>
      </c>
      <c r="N743" s="29">
        <v>45</v>
      </c>
      <c r="O743" s="29">
        <v>40</v>
      </c>
      <c r="P743" s="29">
        <v>0</v>
      </c>
      <c r="Q743" s="29">
        <v>0</v>
      </c>
      <c r="R743" s="29">
        <v>0</v>
      </c>
      <c r="S743" s="29">
        <v>0</v>
      </c>
      <c r="T743" s="29">
        <v>0</v>
      </c>
      <c r="U743" s="29">
        <v>0</v>
      </c>
      <c r="V743" s="65">
        <v>126</v>
      </c>
    </row>
    <row r="744" spans="1:22">
      <c r="A744" s="27" t="s">
        <v>2</v>
      </c>
      <c r="B744" s="28">
        <v>2195</v>
      </c>
      <c r="C744" s="28" t="s">
        <v>113</v>
      </c>
      <c r="D744" s="28" t="s">
        <v>7</v>
      </c>
      <c r="E744" s="28">
        <v>3335</v>
      </c>
      <c r="F744" s="28" t="s">
        <v>601</v>
      </c>
      <c r="G744" s="35">
        <v>4</v>
      </c>
      <c r="H744" s="36">
        <v>9</v>
      </c>
      <c r="I744" s="29">
        <v>0</v>
      </c>
      <c r="J744" s="29">
        <v>0</v>
      </c>
      <c r="K744" s="29">
        <v>0</v>
      </c>
      <c r="L744" s="29">
        <v>0</v>
      </c>
      <c r="M744" s="29">
        <v>63</v>
      </c>
      <c r="N744" s="29">
        <v>67</v>
      </c>
      <c r="O744" s="29">
        <v>38</v>
      </c>
      <c r="P744" s="29">
        <v>32</v>
      </c>
      <c r="Q744" s="29">
        <v>19</v>
      </c>
      <c r="R744" s="29">
        <v>18</v>
      </c>
      <c r="S744" s="29">
        <v>0</v>
      </c>
      <c r="T744" s="29">
        <v>0</v>
      </c>
      <c r="U744" s="29">
        <v>0</v>
      </c>
      <c r="V744" s="65">
        <v>237</v>
      </c>
    </row>
    <row r="745" spans="1:22">
      <c r="A745" s="27" t="s">
        <v>2</v>
      </c>
      <c r="B745" s="28">
        <v>2195</v>
      </c>
      <c r="C745" s="28" t="s">
        <v>113</v>
      </c>
      <c r="D745" s="28" t="s">
        <v>7</v>
      </c>
      <c r="E745" s="28">
        <v>3333</v>
      </c>
      <c r="F745" s="28" t="s">
        <v>599</v>
      </c>
      <c r="G745" s="35">
        <v>4</v>
      </c>
      <c r="H745" s="36">
        <v>6</v>
      </c>
      <c r="I745" s="29">
        <v>0</v>
      </c>
      <c r="J745" s="29">
        <v>0</v>
      </c>
      <c r="K745" s="29">
        <v>0</v>
      </c>
      <c r="L745" s="29">
        <v>0</v>
      </c>
      <c r="M745" s="29">
        <v>75</v>
      </c>
      <c r="N745" s="29">
        <v>58</v>
      </c>
      <c r="O745" s="29">
        <v>58</v>
      </c>
      <c r="P745" s="29">
        <v>0</v>
      </c>
      <c r="Q745" s="29">
        <v>0</v>
      </c>
      <c r="R745" s="29">
        <v>0</v>
      </c>
      <c r="S745" s="29">
        <v>0</v>
      </c>
      <c r="T745" s="29">
        <v>0</v>
      </c>
      <c r="U745" s="29">
        <v>0</v>
      </c>
      <c r="V745" s="65">
        <v>191</v>
      </c>
    </row>
    <row r="746" spans="1:22">
      <c r="A746" s="27" t="s">
        <v>2</v>
      </c>
      <c r="B746" s="28">
        <v>2195</v>
      </c>
      <c r="C746" s="28" t="s">
        <v>113</v>
      </c>
      <c r="D746" s="28" t="s">
        <v>7</v>
      </c>
      <c r="E746" s="28">
        <v>3341</v>
      </c>
      <c r="F746" s="28" t="s">
        <v>604</v>
      </c>
      <c r="G746" s="35">
        <v>4</v>
      </c>
      <c r="H746" s="36">
        <v>6</v>
      </c>
      <c r="I746" s="29">
        <v>0</v>
      </c>
      <c r="J746" s="29">
        <v>0</v>
      </c>
      <c r="K746" s="29">
        <v>0</v>
      </c>
      <c r="L746" s="29">
        <v>0</v>
      </c>
      <c r="M746" s="29">
        <v>50</v>
      </c>
      <c r="N746" s="29">
        <v>57</v>
      </c>
      <c r="O746" s="29">
        <v>43</v>
      </c>
      <c r="P746" s="29">
        <v>0</v>
      </c>
      <c r="Q746" s="29">
        <v>0</v>
      </c>
      <c r="R746" s="29">
        <v>0</v>
      </c>
      <c r="S746" s="29">
        <v>0</v>
      </c>
      <c r="T746" s="29">
        <v>0</v>
      </c>
      <c r="U746" s="29">
        <v>0</v>
      </c>
      <c r="V746" s="65">
        <v>150</v>
      </c>
    </row>
    <row r="747" spans="1:22">
      <c r="A747" s="27" t="s">
        <v>2</v>
      </c>
      <c r="B747" s="28">
        <v>2195</v>
      </c>
      <c r="C747" s="28" t="s">
        <v>113</v>
      </c>
      <c r="D747" s="28" t="s">
        <v>7</v>
      </c>
      <c r="E747" s="28">
        <v>1221</v>
      </c>
      <c r="F747" s="28" t="s">
        <v>583</v>
      </c>
      <c r="G747" s="35">
        <v>4</v>
      </c>
      <c r="H747" s="36">
        <v>9</v>
      </c>
      <c r="I747" s="29">
        <v>0</v>
      </c>
      <c r="J747" s="29">
        <v>0</v>
      </c>
      <c r="K747" s="29">
        <v>0</v>
      </c>
      <c r="L747" s="29">
        <v>0</v>
      </c>
      <c r="M747" s="29">
        <v>83</v>
      </c>
      <c r="N747" s="29">
        <v>90</v>
      </c>
      <c r="O747" s="29">
        <v>82</v>
      </c>
      <c r="P747" s="29">
        <v>33</v>
      </c>
      <c r="Q747" s="29">
        <v>7</v>
      </c>
      <c r="R747" s="29">
        <v>5</v>
      </c>
      <c r="S747" s="29">
        <v>0</v>
      </c>
      <c r="T747" s="29">
        <v>0</v>
      </c>
      <c r="U747" s="29">
        <v>0</v>
      </c>
      <c r="V747" s="65">
        <v>300</v>
      </c>
    </row>
    <row r="748" spans="1:22">
      <c r="A748" s="27" t="s">
        <v>2</v>
      </c>
      <c r="B748" s="28">
        <v>2195</v>
      </c>
      <c r="C748" s="28" t="s">
        <v>113</v>
      </c>
      <c r="D748" s="28" t="s">
        <v>7</v>
      </c>
      <c r="E748" s="28">
        <v>3405</v>
      </c>
      <c r="F748" s="28" t="s">
        <v>609</v>
      </c>
      <c r="G748" s="35">
        <v>4</v>
      </c>
      <c r="H748" s="36">
        <v>6</v>
      </c>
      <c r="I748" s="29">
        <v>0</v>
      </c>
      <c r="J748" s="29">
        <v>0</v>
      </c>
      <c r="K748" s="29">
        <v>0</v>
      </c>
      <c r="L748" s="29">
        <v>0</v>
      </c>
      <c r="M748" s="29">
        <v>31</v>
      </c>
      <c r="N748" s="29">
        <v>42</v>
      </c>
      <c r="O748" s="29">
        <v>29</v>
      </c>
      <c r="P748" s="29">
        <v>0</v>
      </c>
      <c r="Q748" s="29">
        <v>0</v>
      </c>
      <c r="R748" s="29">
        <v>0</v>
      </c>
      <c r="S748" s="29">
        <v>0</v>
      </c>
      <c r="T748" s="29">
        <v>0</v>
      </c>
      <c r="U748" s="29">
        <v>0</v>
      </c>
      <c r="V748" s="65">
        <v>102</v>
      </c>
    </row>
    <row r="749" spans="1:22">
      <c r="A749" s="27" t="s">
        <v>2</v>
      </c>
      <c r="B749" s="28">
        <v>2195</v>
      </c>
      <c r="C749" s="28" t="s">
        <v>113</v>
      </c>
      <c r="D749" s="28" t="s">
        <v>7</v>
      </c>
      <c r="E749" s="28">
        <v>3404</v>
      </c>
      <c r="F749" s="28" t="s">
        <v>608</v>
      </c>
      <c r="G749" s="35">
        <v>7</v>
      </c>
      <c r="H749" s="36">
        <v>7</v>
      </c>
      <c r="I749" s="29">
        <v>0</v>
      </c>
      <c r="J749" s="29">
        <v>0</v>
      </c>
      <c r="K749" s="29">
        <v>0</v>
      </c>
      <c r="L749" s="29">
        <v>0</v>
      </c>
      <c r="M749" s="29">
        <v>0</v>
      </c>
      <c r="N749" s="29">
        <v>0</v>
      </c>
      <c r="O749" s="29">
        <v>0</v>
      </c>
      <c r="P749" s="29">
        <v>34</v>
      </c>
      <c r="Q749" s="29">
        <v>0</v>
      </c>
      <c r="R749" s="29">
        <v>0</v>
      </c>
      <c r="S749" s="29">
        <v>0</v>
      </c>
      <c r="T749" s="29">
        <v>0</v>
      </c>
      <c r="U749" s="29">
        <v>0</v>
      </c>
      <c r="V749" s="65">
        <v>34</v>
      </c>
    </row>
    <row r="750" spans="1:22">
      <c r="A750" s="27" t="s">
        <v>2</v>
      </c>
      <c r="B750" s="28">
        <v>2195</v>
      </c>
      <c r="C750" s="28" t="s">
        <v>113</v>
      </c>
      <c r="D750" s="28" t="s">
        <v>7</v>
      </c>
      <c r="E750" s="28">
        <v>3329</v>
      </c>
      <c r="F750" s="28" t="s">
        <v>596</v>
      </c>
      <c r="G750" s="35">
        <v>4</v>
      </c>
      <c r="H750" s="36">
        <v>6</v>
      </c>
      <c r="I750" s="29">
        <v>0</v>
      </c>
      <c r="J750" s="29">
        <v>0</v>
      </c>
      <c r="K750" s="29">
        <v>0</v>
      </c>
      <c r="L750" s="29">
        <v>0</v>
      </c>
      <c r="M750" s="29">
        <v>74</v>
      </c>
      <c r="N750" s="29">
        <v>74</v>
      </c>
      <c r="O750" s="29">
        <v>58</v>
      </c>
      <c r="P750" s="29">
        <v>0</v>
      </c>
      <c r="Q750" s="29">
        <v>0</v>
      </c>
      <c r="R750" s="29">
        <v>0</v>
      </c>
      <c r="S750" s="29">
        <v>0</v>
      </c>
      <c r="T750" s="29">
        <v>0</v>
      </c>
      <c r="U750" s="29">
        <v>0</v>
      </c>
      <c r="V750" s="65">
        <v>206</v>
      </c>
    </row>
    <row r="751" spans="1:22">
      <c r="A751" s="27" t="s">
        <v>2</v>
      </c>
      <c r="B751" s="28">
        <v>2195</v>
      </c>
      <c r="C751" s="28" t="s">
        <v>113</v>
      </c>
      <c r="D751" s="28" t="s">
        <v>7</v>
      </c>
      <c r="E751" s="28">
        <v>3406</v>
      </c>
      <c r="F751" s="28" t="s">
        <v>610</v>
      </c>
      <c r="G751" s="35">
        <v>4</v>
      </c>
      <c r="H751" s="36">
        <v>6</v>
      </c>
      <c r="I751" s="29">
        <v>0</v>
      </c>
      <c r="J751" s="29">
        <v>0</v>
      </c>
      <c r="K751" s="29">
        <v>0</v>
      </c>
      <c r="L751" s="29">
        <v>0</v>
      </c>
      <c r="M751" s="29">
        <v>16</v>
      </c>
      <c r="N751" s="29">
        <v>18</v>
      </c>
      <c r="O751" s="29">
        <v>15</v>
      </c>
      <c r="P751" s="29">
        <v>0</v>
      </c>
      <c r="Q751" s="29">
        <v>0</v>
      </c>
      <c r="R751" s="29">
        <v>0</v>
      </c>
      <c r="S751" s="29">
        <v>0</v>
      </c>
      <c r="T751" s="29">
        <v>0</v>
      </c>
      <c r="U751" s="29">
        <v>0</v>
      </c>
      <c r="V751" s="65">
        <v>49</v>
      </c>
    </row>
    <row r="752" spans="1:22">
      <c r="A752" s="27" t="s">
        <v>2</v>
      </c>
      <c r="B752" s="28">
        <v>2195</v>
      </c>
      <c r="C752" s="28" t="s">
        <v>113</v>
      </c>
      <c r="D752" s="28" t="s">
        <v>7</v>
      </c>
      <c r="E752" s="28">
        <v>3326</v>
      </c>
      <c r="F752" s="28" t="s">
        <v>594</v>
      </c>
      <c r="G752" s="35">
        <v>4</v>
      </c>
      <c r="H752" s="36">
        <v>6</v>
      </c>
      <c r="I752" s="29">
        <v>0</v>
      </c>
      <c r="J752" s="29">
        <v>0</v>
      </c>
      <c r="K752" s="29">
        <v>0</v>
      </c>
      <c r="L752" s="29">
        <v>0</v>
      </c>
      <c r="M752" s="29">
        <v>114</v>
      </c>
      <c r="N752" s="29">
        <v>74</v>
      </c>
      <c r="O752" s="29">
        <v>85</v>
      </c>
      <c r="P752" s="29">
        <v>0</v>
      </c>
      <c r="Q752" s="29">
        <v>0</v>
      </c>
      <c r="R752" s="29">
        <v>0</v>
      </c>
      <c r="S752" s="29">
        <v>0</v>
      </c>
      <c r="T752" s="29">
        <v>0</v>
      </c>
      <c r="U752" s="29">
        <v>0</v>
      </c>
      <c r="V752" s="65">
        <v>273</v>
      </c>
    </row>
    <row r="753" spans="1:22">
      <c r="A753" s="27" t="s">
        <v>2</v>
      </c>
      <c r="B753" s="28">
        <v>2195</v>
      </c>
      <c r="C753" s="28" t="s">
        <v>113</v>
      </c>
      <c r="D753" s="28" t="s">
        <v>7</v>
      </c>
      <c r="E753" s="28">
        <v>1752</v>
      </c>
      <c r="F753" s="28" t="s">
        <v>585</v>
      </c>
      <c r="G753" s="35">
        <v>7</v>
      </c>
      <c r="H753" s="36">
        <v>9</v>
      </c>
      <c r="I753" s="29">
        <v>0</v>
      </c>
      <c r="J753" s="29">
        <v>0</v>
      </c>
      <c r="K753" s="29">
        <v>0</v>
      </c>
      <c r="L753" s="29">
        <v>0</v>
      </c>
      <c r="M753" s="29">
        <v>0</v>
      </c>
      <c r="N753" s="29">
        <v>0</v>
      </c>
      <c r="O753" s="29">
        <v>0</v>
      </c>
      <c r="P753" s="29">
        <v>26</v>
      </c>
      <c r="Q753" s="29">
        <v>14</v>
      </c>
      <c r="R753" s="29">
        <v>5</v>
      </c>
      <c r="S753" s="29">
        <v>0</v>
      </c>
      <c r="T753" s="29">
        <v>0</v>
      </c>
      <c r="U753" s="29">
        <v>0</v>
      </c>
      <c r="V753" s="65">
        <v>45</v>
      </c>
    </row>
    <row r="754" spans="1:22">
      <c r="A754" s="27" t="s">
        <v>2</v>
      </c>
      <c r="B754" s="28">
        <v>2195</v>
      </c>
      <c r="C754" s="28" t="s">
        <v>113</v>
      </c>
      <c r="D754" s="28" t="s">
        <v>7</v>
      </c>
      <c r="E754" s="28">
        <v>3322</v>
      </c>
      <c r="F754" s="28" t="s">
        <v>592</v>
      </c>
      <c r="G754" s="35">
        <v>10</v>
      </c>
      <c r="H754" s="36">
        <v>12</v>
      </c>
      <c r="I754" s="29">
        <v>0</v>
      </c>
      <c r="J754" s="29">
        <v>0</v>
      </c>
      <c r="K754" s="29">
        <v>0</v>
      </c>
      <c r="L754" s="29">
        <v>0</v>
      </c>
      <c r="M754" s="29">
        <v>0</v>
      </c>
      <c r="N754" s="29">
        <v>0</v>
      </c>
      <c r="O754" s="29">
        <v>0</v>
      </c>
      <c r="P754" s="29">
        <v>0</v>
      </c>
      <c r="Q754" s="29">
        <v>0</v>
      </c>
      <c r="R754" s="29">
        <v>0</v>
      </c>
      <c r="S754" s="29">
        <v>49</v>
      </c>
      <c r="T754" s="29">
        <v>22</v>
      </c>
      <c r="U754" s="29">
        <v>12</v>
      </c>
      <c r="V754" s="65">
        <v>83</v>
      </c>
    </row>
    <row r="755" spans="1:22">
      <c r="A755" s="27" t="s">
        <v>2</v>
      </c>
      <c r="B755" s="28">
        <v>2195</v>
      </c>
      <c r="C755" s="28" t="s">
        <v>113</v>
      </c>
      <c r="D755" s="28" t="s">
        <v>7</v>
      </c>
      <c r="E755" s="28">
        <v>3323</v>
      </c>
      <c r="F755" s="28" t="s">
        <v>117</v>
      </c>
      <c r="G755" s="35">
        <v>7</v>
      </c>
      <c r="H755" s="36">
        <v>9</v>
      </c>
      <c r="I755" s="29">
        <v>0</v>
      </c>
      <c r="J755" s="29">
        <v>0</v>
      </c>
      <c r="K755" s="29">
        <v>0</v>
      </c>
      <c r="L755" s="29">
        <v>0</v>
      </c>
      <c r="M755" s="29">
        <v>0</v>
      </c>
      <c r="N755" s="29">
        <v>0</v>
      </c>
      <c r="O755" s="29">
        <v>0</v>
      </c>
      <c r="P755" s="29">
        <v>26</v>
      </c>
      <c r="Q755" s="29">
        <v>12</v>
      </c>
      <c r="R755" s="29">
        <v>17</v>
      </c>
      <c r="S755" s="29">
        <v>0</v>
      </c>
      <c r="T755" s="29">
        <v>0</v>
      </c>
      <c r="U755" s="29">
        <v>0</v>
      </c>
      <c r="V755" s="65">
        <v>55</v>
      </c>
    </row>
    <row r="756" spans="1:22">
      <c r="A756" s="27" t="s">
        <v>2</v>
      </c>
      <c r="B756" s="28">
        <v>2195</v>
      </c>
      <c r="C756" s="28" t="s">
        <v>113</v>
      </c>
      <c r="D756" s="28" t="s">
        <v>7</v>
      </c>
      <c r="E756" s="28">
        <v>2136</v>
      </c>
      <c r="F756" s="28" t="s">
        <v>586</v>
      </c>
      <c r="G756" s="35">
        <v>4</v>
      </c>
      <c r="H756" s="36">
        <v>6</v>
      </c>
      <c r="I756" s="29">
        <v>0</v>
      </c>
      <c r="J756" s="29">
        <v>0</v>
      </c>
      <c r="K756" s="29">
        <v>0</v>
      </c>
      <c r="L756" s="29">
        <v>0</v>
      </c>
      <c r="M756" s="29">
        <v>47</v>
      </c>
      <c r="N756" s="29">
        <v>26</v>
      </c>
      <c r="O756" s="29">
        <v>34</v>
      </c>
      <c r="P756" s="29">
        <v>0</v>
      </c>
      <c r="Q756" s="29">
        <v>0</v>
      </c>
      <c r="R756" s="29">
        <v>0</v>
      </c>
      <c r="S756" s="29">
        <v>0</v>
      </c>
      <c r="T756" s="29">
        <v>0</v>
      </c>
      <c r="U756" s="29">
        <v>0</v>
      </c>
      <c r="V756" s="65">
        <v>107</v>
      </c>
    </row>
    <row r="757" spans="1:22">
      <c r="A757" s="27" t="s">
        <v>2</v>
      </c>
      <c r="B757" s="28">
        <v>2195</v>
      </c>
      <c r="C757" s="28" t="s">
        <v>113</v>
      </c>
      <c r="D757" s="28" t="s">
        <v>7</v>
      </c>
      <c r="E757" s="28">
        <v>3395</v>
      </c>
      <c r="F757" s="28" t="s">
        <v>605</v>
      </c>
      <c r="G757" s="35">
        <v>7</v>
      </c>
      <c r="H757" s="36">
        <v>12</v>
      </c>
      <c r="I757" s="29">
        <v>0</v>
      </c>
      <c r="J757" s="29">
        <v>0</v>
      </c>
      <c r="K757" s="29">
        <v>0</v>
      </c>
      <c r="L757" s="29">
        <v>0</v>
      </c>
      <c r="M757" s="29">
        <v>0</v>
      </c>
      <c r="N757" s="29">
        <v>0</v>
      </c>
      <c r="O757" s="29">
        <v>0</v>
      </c>
      <c r="P757" s="29">
        <v>90</v>
      </c>
      <c r="Q757" s="29">
        <v>35</v>
      </c>
      <c r="R757" s="29">
        <v>17</v>
      </c>
      <c r="S757" s="29">
        <v>17</v>
      </c>
      <c r="T757" s="29">
        <v>8</v>
      </c>
      <c r="U757" s="29">
        <v>6</v>
      </c>
      <c r="V757" s="65">
        <v>173</v>
      </c>
    </row>
    <row r="758" spans="1:22">
      <c r="A758" s="27" t="s">
        <v>2</v>
      </c>
      <c r="B758" s="28">
        <v>2195</v>
      </c>
      <c r="C758" s="28" t="s">
        <v>113</v>
      </c>
      <c r="D758" s="28" t="s">
        <v>7</v>
      </c>
      <c r="E758" s="28">
        <v>1367</v>
      </c>
      <c r="F758" s="28" t="s">
        <v>584</v>
      </c>
      <c r="G758" s="35">
        <v>4</v>
      </c>
      <c r="H758" s="36">
        <v>6</v>
      </c>
      <c r="I758" s="29">
        <v>0</v>
      </c>
      <c r="J758" s="29">
        <v>0</v>
      </c>
      <c r="K758" s="29">
        <v>0</v>
      </c>
      <c r="L758" s="29">
        <v>0</v>
      </c>
      <c r="M758" s="29">
        <v>85</v>
      </c>
      <c r="N758" s="29">
        <v>83</v>
      </c>
      <c r="O758" s="29">
        <v>81</v>
      </c>
      <c r="P758" s="29">
        <v>0</v>
      </c>
      <c r="Q758" s="29">
        <v>0</v>
      </c>
      <c r="R758" s="29">
        <v>0</v>
      </c>
      <c r="S758" s="29">
        <v>0</v>
      </c>
      <c r="T758" s="29">
        <v>0</v>
      </c>
      <c r="U758" s="29">
        <v>0</v>
      </c>
      <c r="V758" s="65">
        <v>249</v>
      </c>
    </row>
    <row r="759" spans="1:22">
      <c r="A759" s="27" t="s">
        <v>2</v>
      </c>
      <c r="B759" s="28">
        <v>2195</v>
      </c>
      <c r="C759" s="28" t="s">
        <v>113</v>
      </c>
      <c r="D759" s="28" t="s">
        <v>7</v>
      </c>
      <c r="E759" s="28">
        <v>3304</v>
      </c>
      <c r="F759" s="28" t="s">
        <v>587</v>
      </c>
      <c r="G759" s="35">
        <v>4</v>
      </c>
      <c r="H759" s="36">
        <v>6</v>
      </c>
      <c r="I759" s="29">
        <v>0</v>
      </c>
      <c r="J759" s="29">
        <v>0</v>
      </c>
      <c r="K759" s="29">
        <v>0</v>
      </c>
      <c r="L759" s="29">
        <v>0</v>
      </c>
      <c r="M759" s="29">
        <v>30</v>
      </c>
      <c r="N759" s="29">
        <v>38</v>
      </c>
      <c r="O759" s="29">
        <v>19</v>
      </c>
      <c r="P759" s="29">
        <v>0</v>
      </c>
      <c r="Q759" s="29">
        <v>0</v>
      </c>
      <c r="R759" s="29">
        <v>0</v>
      </c>
      <c r="S759" s="29">
        <v>0</v>
      </c>
      <c r="T759" s="29">
        <v>0</v>
      </c>
      <c r="U759" s="29">
        <v>0</v>
      </c>
      <c r="V759" s="65">
        <v>87</v>
      </c>
    </row>
    <row r="760" spans="1:22">
      <c r="A760" s="27" t="s">
        <v>2</v>
      </c>
      <c r="B760" s="28">
        <v>2195</v>
      </c>
      <c r="C760" s="28" t="s">
        <v>113</v>
      </c>
      <c r="D760" s="28" t="s">
        <v>7</v>
      </c>
      <c r="E760" s="28">
        <v>3610</v>
      </c>
      <c r="F760" s="28" t="s">
        <v>612</v>
      </c>
      <c r="G760" s="35">
        <v>10</v>
      </c>
      <c r="H760" s="36">
        <v>12</v>
      </c>
      <c r="I760" s="29">
        <v>0</v>
      </c>
      <c r="J760" s="29">
        <v>0</v>
      </c>
      <c r="K760" s="29">
        <v>0</v>
      </c>
      <c r="L760" s="29">
        <v>0</v>
      </c>
      <c r="M760" s="29">
        <v>0</v>
      </c>
      <c r="N760" s="29">
        <v>0</v>
      </c>
      <c r="O760" s="29">
        <v>0</v>
      </c>
      <c r="P760" s="29">
        <v>0</v>
      </c>
      <c r="Q760" s="29">
        <v>0</v>
      </c>
      <c r="R760" s="29">
        <v>0</v>
      </c>
      <c r="S760" s="29">
        <v>4</v>
      </c>
      <c r="T760" s="29">
        <v>3</v>
      </c>
      <c r="U760" s="29">
        <v>3</v>
      </c>
      <c r="V760" s="65">
        <v>10</v>
      </c>
    </row>
    <row r="761" spans="1:22">
      <c r="A761" s="27" t="s">
        <v>2</v>
      </c>
      <c r="B761" s="28">
        <v>2195</v>
      </c>
      <c r="C761" s="28" t="s">
        <v>113</v>
      </c>
      <c r="D761" s="28" t="s">
        <v>7</v>
      </c>
      <c r="E761" s="28">
        <v>3334</v>
      </c>
      <c r="F761" s="28" t="s">
        <v>600</v>
      </c>
      <c r="G761" s="35">
        <v>4</v>
      </c>
      <c r="H761" s="36">
        <v>6</v>
      </c>
      <c r="I761" s="29">
        <v>0</v>
      </c>
      <c r="J761" s="29">
        <v>0</v>
      </c>
      <c r="K761" s="29">
        <v>0</v>
      </c>
      <c r="L761" s="29">
        <v>0</v>
      </c>
      <c r="M761" s="29">
        <v>74</v>
      </c>
      <c r="N761" s="29">
        <v>68</v>
      </c>
      <c r="O761" s="29">
        <v>64</v>
      </c>
      <c r="P761" s="29">
        <v>0</v>
      </c>
      <c r="Q761" s="29">
        <v>0</v>
      </c>
      <c r="R761" s="29">
        <v>0</v>
      </c>
      <c r="S761" s="29">
        <v>0</v>
      </c>
      <c r="T761" s="29">
        <v>0</v>
      </c>
      <c r="U761" s="29">
        <v>0</v>
      </c>
      <c r="V761" s="65">
        <v>206</v>
      </c>
    </row>
    <row r="762" spans="1:22">
      <c r="A762" s="27" t="s">
        <v>2</v>
      </c>
      <c r="B762" s="28">
        <v>2195</v>
      </c>
      <c r="C762" s="28" t="s">
        <v>113</v>
      </c>
      <c r="D762" s="28" t="s">
        <v>7</v>
      </c>
      <c r="E762" s="28">
        <v>3328</v>
      </c>
      <c r="F762" s="28" t="s">
        <v>595</v>
      </c>
      <c r="G762" s="35">
        <v>4</v>
      </c>
      <c r="H762" s="36">
        <v>6</v>
      </c>
      <c r="I762" s="29">
        <v>0</v>
      </c>
      <c r="J762" s="29">
        <v>0</v>
      </c>
      <c r="K762" s="29">
        <v>0</v>
      </c>
      <c r="L762" s="29">
        <v>0</v>
      </c>
      <c r="M762" s="29">
        <v>46</v>
      </c>
      <c r="N762" s="29">
        <v>48</v>
      </c>
      <c r="O762" s="29">
        <v>40</v>
      </c>
      <c r="P762" s="29">
        <v>0</v>
      </c>
      <c r="Q762" s="29">
        <v>0</v>
      </c>
      <c r="R762" s="29">
        <v>0</v>
      </c>
      <c r="S762" s="29">
        <v>0</v>
      </c>
      <c r="T762" s="29">
        <v>0</v>
      </c>
      <c r="U762" s="29">
        <v>0</v>
      </c>
      <c r="V762" s="65">
        <v>134</v>
      </c>
    </row>
    <row r="763" spans="1:22">
      <c r="A763" s="27" t="s">
        <v>2</v>
      </c>
      <c r="B763" s="28">
        <v>2195</v>
      </c>
      <c r="C763" s="28" t="s">
        <v>113</v>
      </c>
      <c r="D763" s="28" t="s">
        <v>7</v>
      </c>
      <c r="E763" s="28">
        <v>3316</v>
      </c>
      <c r="F763" s="28" t="s">
        <v>590</v>
      </c>
      <c r="G763" s="35">
        <v>4</v>
      </c>
      <c r="H763" s="36">
        <v>6</v>
      </c>
      <c r="I763" s="29">
        <v>0</v>
      </c>
      <c r="J763" s="29">
        <v>0</v>
      </c>
      <c r="K763" s="29">
        <v>0</v>
      </c>
      <c r="L763" s="29">
        <v>0</v>
      </c>
      <c r="M763" s="29">
        <v>59</v>
      </c>
      <c r="N763" s="29">
        <v>59</v>
      </c>
      <c r="O763" s="29">
        <v>52</v>
      </c>
      <c r="P763" s="29">
        <v>0</v>
      </c>
      <c r="Q763" s="29">
        <v>0</v>
      </c>
      <c r="R763" s="29">
        <v>0</v>
      </c>
      <c r="S763" s="29">
        <v>0</v>
      </c>
      <c r="T763" s="29">
        <v>0</v>
      </c>
      <c r="U763" s="29">
        <v>0</v>
      </c>
      <c r="V763" s="65">
        <v>170</v>
      </c>
    </row>
    <row r="764" spans="1:22" ht="12" thickBot="1">
      <c r="A764" s="27" t="s">
        <v>2</v>
      </c>
      <c r="B764" s="28">
        <v>2195</v>
      </c>
      <c r="C764" s="28" t="s">
        <v>113</v>
      </c>
      <c r="D764" s="28" t="s">
        <v>7</v>
      </c>
      <c r="E764" s="28">
        <v>3336</v>
      </c>
      <c r="F764" s="28" t="s">
        <v>602</v>
      </c>
      <c r="G764" s="35">
        <v>4</v>
      </c>
      <c r="H764" s="36">
        <v>6</v>
      </c>
      <c r="I764" s="29">
        <v>0</v>
      </c>
      <c r="J764" s="29">
        <v>0</v>
      </c>
      <c r="K764" s="29">
        <v>0</v>
      </c>
      <c r="L764" s="29">
        <v>0</v>
      </c>
      <c r="M764" s="29">
        <v>63</v>
      </c>
      <c r="N764" s="29">
        <v>65</v>
      </c>
      <c r="O764" s="29">
        <v>45</v>
      </c>
      <c r="P764" s="29">
        <v>0</v>
      </c>
      <c r="Q764" s="29">
        <v>0</v>
      </c>
      <c r="R764" s="29">
        <v>0</v>
      </c>
      <c r="S764" s="29">
        <v>0</v>
      </c>
      <c r="T764" s="29">
        <v>0</v>
      </c>
      <c r="U764" s="29">
        <v>0</v>
      </c>
      <c r="V764" s="65">
        <v>173</v>
      </c>
    </row>
    <row r="765" spans="1:22" ht="12.75" thickTop="1" thickBot="1">
      <c r="A765" s="49" t="s">
        <v>3</v>
      </c>
      <c r="B765" s="50" t="s">
        <v>1218</v>
      </c>
      <c r="C765" s="51" t="s">
        <v>1219</v>
      </c>
      <c r="D765" s="51" t="s">
        <v>1220</v>
      </c>
      <c r="E765" s="50" t="s">
        <v>1221</v>
      </c>
      <c r="F765" s="52" t="s">
        <v>1222</v>
      </c>
      <c r="G765" s="53" t="s">
        <v>1223</v>
      </c>
      <c r="H765" s="53" t="s">
        <v>1224</v>
      </c>
      <c r="I765" s="54" t="s">
        <v>4</v>
      </c>
      <c r="J765" s="50" t="str">
        <f>TEXT(0,1)</f>
        <v>1</v>
      </c>
      <c r="K765" s="50" t="str">
        <f>TEXT(0,2)</f>
        <v>2</v>
      </c>
      <c r="L765" s="50" t="str">
        <f>TEXT(0,3)</f>
        <v>3</v>
      </c>
      <c r="M765" s="50" t="str">
        <f>TEXT(0,4)</f>
        <v>4</v>
      </c>
      <c r="N765" s="50" t="str">
        <f>TEXT(0,5)</f>
        <v>5</v>
      </c>
      <c r="O765" s="50" t="str">
        <f>TEXT(0,6)</f>
        <v>6</v>
      </c>
      <c r="P765" s="50" t="str">
        <f>TEXT(0,7)</f>
        <v>7</v>
      </c>
      <c r="Q765" s="50" t="str">
        <f>TEXT(0,8)</f>
        <v>8</v>
      </c>
      <c r="R765" s="50" t="str">
        <f>TEXT(0,9)</f>
        <v>9</v>
      </c>
      <c r="S765" s="50" t="str">
        <f>TEXT(0,10)</f>
        <v>10</v>
      </c>
      <c r="T765" s="50" t="str">
        <f>TEXT(0,11)</f>
        <v>11</v>
      </c>
      <c r="U765" s="55" t="str">
        <f>TEXT(0,12)</f>
        <v>12</v>
      </c>
      <c r="V765" s="56" t="s">
        <v>5</v>
      </c>
    </row>
    <row r="766" spans="1:22" ht="12.75" thickTop="1" thickBot="1">
      <c r="A766" s="39" t="s">
        <v>2</v>
      </c>
      <c r="B766" s="40">
        <v>2195</v>
      </c>
      <c r="C766" s="40" t="s">
        <v>113</v>
      </c>
      <c r="D766" s="40" t="s">
        <v>7</v>
      </c>
      <c r="E766" s="40">
        <v>3331</v>
      </c>
      <c r="F766" s="40" t="s">
        <v>598</v>
      </c>
      <c r="G766" s="41">
        <v>4</v>
      </c>
      <c r="H766" s="42">
        <v>6</v>
      </c>
      <c r="I766" s="43">
        <v>0</v>
      </c>
      <c r="J766" s="43">
        <v>0</v>
      </c>
      <c r="K766" s="43">
        <v>0</v>
      </c>
      <c r="L766" s="43">
        <v>0</v>
      </c>
      <c r="M766" s="43">
        <v>60</v>
      </c>
      <c r="N766" s="43">
        <v>68</v>
      </c>
      <c r="O766" s="43">
        <v>74</v>
      </c>
      <c r="P766" s="43">
        <v>0</v>
      </c>
      <c r="Q766" s="43">
        <v>0</v>
      </c>
      <c r="R766" s="43">
        <v>0</v>
      </c>
      <c r="S766" s="43">
        <v>0</v>
      </c>
      <c r="T766" s="43">
        <v>0</v>
      </c>
      <c r="U766" s="43">
        <v>0</v>
      </c>
      <c r="V766" s="66">
        <v>202</v>
      </c>
    </row>
    <row r="767" spans="1:22" ht="12.75" thickTop="1" thickBot="1">
      <c r="A767" s="77"/>
      <c r="B767" s="58"/>
      <c r="C767" s="58"/>
      <c r="D767" s="58"/>
      <c r="E767" s="58"/>
      <c r="F767" s="61" t="s">
        <v>113</v>
      </c>
      <c r="G767" s="59"/>
      <c r="H767" s="62"/>
      <c r="I767" s="59">
        <f t="shared" ref="I767:V767" si="18">SUM(I732:I766)</f>
        <v>0</v>
      </c>
      <c r="J767" s="59">
        <f t="shared" si="18"/>
        <v>0</v>
      </c>
      <c r="K767" s="59">
        <f t="shared" si="18"/>
        <v>0</v>
      </c>
      <c r="L767" s="59">
        <f t="shared" si="18"/>
        <v>11</v>
      </c>
      <c r="M767" s="59">
        <f t="shared" si="18"/>
        <v>1244</v>
      </c>
      <c r="N767" s="59">
        <f t="shared" si="18"/>
        <v>1246</v>
      </c>
      <c r="O767" s="59">
        <f t="shared" si="18"/>
        <v>1086</v>
      </c>
      <c r="P767" s="59">
        <f t="shared" si="18"/>
        <v>354</v>
      </c>
      <c r="Q767" s="59">
        <f t="shared" si="18"/>
        <v>178</v>
      </c>
      <c r="R767" s="59">
        <f t="shared" si="18"/>
        <v>116</v>
      </c>
      <c r="S767" s="59">
        <f t="shared" si="18"/>
        <v>113</v>
      </c>
      <c r="T767" s="59">
        <f t="shared" si="18"/>
        <v>78</v>
      </c>
      <c r="U767" s="59">
        <f t="shared" si="18"/>
        <v>29</v>
      </c>
      <c r="V767" s="60">
        <f t="shared" si="18"/>
        <v>4455</v>
      </c>
    </row>
    <row r="768" spans="1:22" ht="12.75" thickTop="1" thickBot="1">
      <c r="A768" s="351"/>
    </row>
    <row r="769" spans="1:22" ht="12" thickTop="1">
      <c r="A769" s="24" t="s">
        <v>2</v>
      </c>
      <c r="B769" s="25">
        <v>48</v>
      </c>
      <c r="C769" s="25" t="s">
        <v>353</v>
      </c>
      <c r="D769" s="25" t="s">
        <v>7</v>
      </c>
      <c r="E769" s="25">
        <v>2030</v>
      </c>
      <c r="F769" s="25" t="s">
        <v>356</v>
      </c>
      <c r="G769" s="33">
        <v>5</v>
      </c>
      <c r="H769" s="34">
        <v>6</v>
      </c>
      <c r="I769" s="26">
        <v>0</v>
      </c>
      <c r="J769" s="26">
        <v>0</v>
      </c>
      <c r="K769" s="26">
        <v>0</v>
      </c>
      <c r="L769" s="26">
        <v>0</v>
      </c>
      <c r="M769" s="26">
        <v>0</v>
      </c>
      <c r="N769" s="26">
        <v>40</v>
      </c>
      <c r="O769" s="26">
        <v>29</v>
      </c>
      <c r="P769" s="26">
        <v>0</v>
      </c>
      <c r="Q769" s="26">
        <v>0</v>
      </c>
      <c r="R769" s="26">
        <v>0</v>
      </c>
      <c r="S769" s="26">
        <v>0</v>
      </c>
      <c r="T769" s="26">
        <v>0</v>
      </c>
      <c r="U769" s="26">
        <v>0</v>
      </c>
      <c r="V769" s="63">
        <v>69</v>
      </c>
    </row>
    <row r="770" spans="1:22">
      <c r="A770" s="27" t="s">
        <v>2</v>
      </c>
      <c r="B770" s="28">
        <v>48</v>
      </c>
      <c r="C770" s="28" t="s">
        <v>353</v>
      </c>
      <c r="D770" s="28" t="s">
        <v>7</v>
      </c>
      <c r="E770" s="28">
        <v>1268</v>
      </c>
      <c r="F770" s="28" t="s">
        <v>338</v>
      </c>
      <c r="G770" s="35">
        <v>6</v>
      </c>
      <c r="H770" s="36">
        <v>8</v>
      </c>
      <c r="I770" s="29">
        <v>0</v>
      </c>
      <c r="J770" s="29">
        <v>0</v>
      </c>
      <c r="K770" s="29">
        <v>0</v>
      </c>
      <c r="L770" s="29">
        <v>0</v>
      </c>
      <c r="M770" s="29">
        <v>0</v>
      </c>
      <c r="N770" s="29">
        <v>0</v>
      </c>
      <c r="O770" s="29">
        <v>22</v>
      </c>
      <c r="P770" s="29">
        <v>13</v>
      </c>
      <c r="Q770" s="29">
        <v>24</v>
      </c>
      <c r="R770" s="29">
        <v>0</v>
      </c>
      <c r="S770" s="29">
        <v>0</v>
      </c>
      <c r="T770" s="29">
        <v>0</v>
      </c>
      <c r="U770" s="29">
        <v>0</v>
      </c>
      <c r="V770" s="65">
        <v>59</v>
      </c>
    </row>
    <row r="771" spans="1:22">
      <c r="A771" s="27" t="s">
        <v>2</v>
      </c>
      <c r="B771" s="28">
        <v>48</v>
      </c>
      <c r="C771" s="28" t="s">
        <v>353</v>
      </c>
      <c r="D771" s="28" t="s">
        <v>7</v>
      </c>
      <c r="E771" s="28">
        <v>1130</v>
      </c>
      <c r="F771" s="28" t="s">
        <v>354</v>
      </c>
      <c r="G771" s="35">
        <v>4</v>
      </c>
      <c r="H771" s="36">
        <v>4</v>
      </c>
      <c r="I771" s="29">
        <v>0</v>
      </c>
      <c r="J771" s="29">
        <v>0</v>
      </c>
      <c r="K771" s="29">
        <v>0</v>
      </c>
      <c r="L771" s="29">
        <v>0</v>
      </c>
      <c r="M771" s="29">
        <v>40</v>
      </c>
      <c r="N771" s="29">
        <v>0</v>
      </c>
      <c r="O771" s="29">
        <v>0</v>
      </c>
      <c r="P771" s="29">
        <v>0</v>
      </c>
      <c r="Q771" s="29">
        <v>0</v>
      </c>
      <c r="R771" s="29">
        <v>0</v>
      </c>
      <c r="S771" s="29">
        <v>0</v>
      </c>
      <c r="T771" s="29">
        <v>0</v>
      </c>
      <c r="U771" s="29">
        <v>0</v>
      </c>
      <c r="V771" s="65">
        <v>40</v>
      </c>
    </row>
    <row r="772" spans="1:22">
      <c r="A772" s="27" t="s">
        <v>2</v>
      </c>
      <c r="B772" s="28">
        <v>48</v>
      </c>
      <c r="C772" s="28" t="s">
        <v>353</v>
      </c>
      <c r="D772" s="28" t="s">
        <v>7</v>
      </c>
      <c r="E772" s="28">
        <v>2272</v>
      </c>
      <c r="F772" s="28" t="s">
        <v>339</v>
      </c>
      <c r="G772" s="35">
        <v>4</v>
      </c>
      <c r="H772" s="36">
        <v>8</v>
      </c>
      <c r="I772" s="29">
        <v>0</v>
      </c>
      <c r="J772" s="29">
        <v>0</v>
      </c>
      <c r="K772" s="29">
        <v>0</v>
      </c>
      <c r="L772" s="29">
        <v>0</v>
      </c>
      <c r="M772" s="29">
        <v>79</v>
      </c>
      <c r="N772" s="29">
        <v>67</v>
      </c>
      <c r="O772" s="29">
        <v>69</v>
      </c>
      <c r="P772" s="29">
        <v>63</v>
      </c>
      <c r="Q772" s="29">
        <v>51</v>
      </c>
      <c r="R772" s="29">
        <v>0</v>
      </c>
      <c r="S772" s="29">
        <v>0</v>
      </c>
      <c r="T772" s="29">
        <v>0</v>
      </c>
      <c r="U772" s="29">
        <v>0</v>
      </c>
      <c r="V772" s="65">
        <v>329</v>
      </c>
    </row>
    <row r="773" spans="1:22">
      <c r="A773" s="27" t="s">
        <v>2</v>
      </c>
      <c r="B773" s="28">
        <v>48</v>
      </c>
      <c r="C773" s="28" t="s">
        <v>353</v>
      </c>
      <c r="D773" s="28" t="s">
        <v>7</v>
      </c>
      <c r="E773" s="28">
        <v>2271</v>
      </c>
      <c r="F773" s="28" t="s">
        <v>357</v>
      </c>
      <c r="G773" s="35">
        <v>4</v>
      </c>
      <c r="H773" s="36">
        <v>4</v>
      </c>
      <c r="I773" s="29">
        <v>0</v>
      </c>
      <c r="J773" s="29">
        <v>0</v>
      </c>
      <c r="K773" s="29">
        <v>0</v>
      </c>
      <c r="L773" s="29">
        <v>0</v>
      </c>
      <c r="M773" s="29">
        <v>80</v>
      </c>
      <c r="N773" s="29">
        <v>0</v>
      </c>
      <c r="O773" s="29">
        <v>0</v>
      </c>
      <c r="P773" s="29">
        <v>0</v>
      </c>
      <c r="Q773" s="29">
        <v>0</v>
      </c>
      <c r="R773" s="29">
        <v>0</v>
      </c>
      <c r="S773" s="29">
        <v>0</v>
      </c>
      <c r="T773" s="29">
        <v>0</v>
      </c>
      <c r="U773" s="29">
        <v>0</v>
      </c>
      <c r="V773" s="65">
        <v>80</v>
      </c>
    </row>
    <row r="774" spans="1:22">
      <c r="A774" s="27" t="s">
        <v>2</v>
      </c>
      <c r="B774" s="28">
        <v>48</v>
      </c>
      <c r="C774" s="28" t="s">
        <v>353</v>
      </c>
      <c r="D774" s="28" t="s">
        <v>7</v>
      </c>
      <c r="E774" s="28">
        <v>2273</v>
      </c>
      <c r="F774" s="28" t="s">
        <v>358</v>
      </c>
      <c r="G774" s="35">
        <v>4</v>
      </c>
      <c r="H774" s="36">
        <v>4</v>
      </c>
      <c r="I774" s="29">
        <v>0</v>
      </c>
      <c r="J774" s="29">
        <v>0</v>
      </c>
      <c r="K774" s="29">
        <v>0</v>
      </c>
      <c r="L774" s="29">
        <v>0</v>
      </c>
      <c r="M774" s="29">
        <v>55</v>
      </c>
      <c r="N774" s="29">
        <v>0</v>
      </c>
      <c r="O774" s="29">
        <v>0</v>
      </c>
      <c r="P774" s="29">
        <v>0</v>
      </c>
      <c r="Q774" s="29">
        <v>0</v>
      </c>
      <c r="R774" s="29">
        <v>0</v>
      </c>
      <c r="S774" s="29">
        <v>0</v>
      </c>
      <c r="T774" s="29">
        <v>0</v>
      </c>
      <c r="U774" s="29">
        <v>0</v>
      </c>
      <c r="V774" s="65">
        <v>55</v>
      </c>
    </row>
    <row r="775" spans="1:22">
      <c r="A775" s="27" t="s">
        <v>2</v>
      </c>
      <c r="B775" s="28">
        <v>48</v>
      </c>
      <c r="C775" s="28" t="s">
        <v>353</v>
      </c>
      <c r="D775" s="28" t="s">
        <v>7</v>
      </c>
      <c r="E775" s="28">
        <v>1684</v>
      </c>
      <c r="F775" s="28" t="s">
        <v>355</v>
      </c>
      <c r="G775" s="35">
        <v>9</v>
      </c>
      <c r="H775" s="36">
        <v>12</v>
      </c>
      <c r="I775" s="29">
        <v>0</v>
      </c>
      <c r="J775" s="29">
        <v>0</v>
      </c>
      <c r="K775" s="29">
        <v>0</v>
      </c>
      <c r="L775" s="29">
        <v>0</v>
      </c>
      <c r="M775" s="29">
        <v>0</v>
      </c>
      <c r="N775" s="29">
        <v>0</v>
      </c>
      <c r="O775" s="29">
        <v>0</v>
      </c>
      <c r="P775" s="29">
        <v>0</v>
      </c>
      <c r="Q775" s="29">
        <v>0</v>
      </c>
      <c r="R775" s="29">
        <v>52</v>
      </c>
      <c r="S775" s="29">
        <v>38</v>
      </c>
      <c r="T775" s="29">
        <v>30</v>
      </c>
      <c r="U775" s="29">
        <v>23</v>
      </c>
      <c r="V775" s="65">
        <v>143</v>
      </c>
    </row>
    <row r="776" spans="1:22" ht="12" thickBot="1">
      <c r="A776" s="30" t="s">
        <v>2</v>
      </c>
      <c r="B776" s="40">
        <v>48</v>
      </c>
      <c r="C776" s="40" t="s">
        <v>353</v>
      </c>
      <c r="D776" s="40" t="s">
        <v>7</v>
      </c>
      <c r="E776" s="40">
        <v>2274</v>
      </c>
      <c r="F776" s="40" t="s">
        <v>359</v>
      </c>
      <c r="G776" s="41">
        <v>5</v>
      </c>
      <c r="H776" s="42">
        <v>8</v>
      </c>
      <c r="I776" s="43">
        <v>0</v>
      </c>
      <c r="J776" s="43">
        <v>0</v>
      </c>
      <c r="K776" s="43">
        <v>0</v>
      </c>
      <c r="L776" s="43">
        <v>0</v>
      </c>
      <c r="M776" s="43">
        <v>0</v>
      </c>
      <c r="N776" s="43">
        <v>170</v>
      </c>
      <c r="O776" s="43">
        <v>134</v>
      </c>
      <c r="P776" s="43">
        <v>38</v>
      </c>
      <c r="Q776" s="43">
        <v>45</v>
      </c>
      <c r="R776" s="43">
        <v>0</v>
      </c>
      <c r="S776" s="43">
        <v>0</v>
      </c>
      <c r="T776" s="43">
        <v>0</v>
      </c>
      <c r="U776" s="43">
        <v>0</v>
      </c>
      <c r="V776" s="66">
        <v>387</v>
      </c>
    </row>
    <row r="777" spans="1:22" ht="12.75" thickTop="1" thickBot="1">
      <c r="A777" s="77"/>
      <c r="B777" s="58"/>
      <c r="C777" s="58"/>
      <c r="D777" s="58"/>
      <c r="E777" s="58"/>
      <c r="F777" s="61" t="s">
        <v>353</v>
      </c>
      <c r="G777" s="59"/>
      <c r="H777" s="62"/>
      <c r="I777" s="59">
        <f t="shared" ref="I777:V777" si="19">SUM(I769:I776)</f>
        <v>0</v>
      </c>
      <c r="J777" s="59">
        <f t="shared" si="19"/>
        <v>0</v>
      </c>
      <c r="K777" s="59">
        <f t="shared" si="19"/>
        <v>0</v>
      </c>
      <c r="L777" s="59">
        <f t="shared" si="19"/>
        <v>0</v>
      </c>
      <c r="M777" s="59">
        <f t="shared" si="19"/>
        <v>254</v>
      </c>
      <c r="N777" s="59">
        <f t="shared" si="19"/>
        <v>277</v>
      </c>
      <c r="O777" s="59">
        <f t="shared" si="19"/>
        <v>254</v>
      </c>
      <c r="P777" s="59">
        <f t="shared" si="19"/>
        <v>114</v>
      </c>
      <c r="Q777" s="59">
        <f t="shared" si="19"/>
        <v>120</v>
      </c>
      <c r="R777" s="59">
        <f t="shared" si="19"/>
        <v>52</v>
      </c>
      <c r="S777" s="59">
        <f t="shared" si="19"/>
        <v>38</v>
      </c>
      <c r="T777" s="59">
        <f t="shared" si="19"/>
        <v>30</v>
      </c>
      <c r="U777" s="59">
        <f t="shared" si="19"/>
        <v>23</v>
      </c>
      <c r="V777" s="60">
        <f t="shared" si="19"/>
        <v>1162</v>
      </c>
    </row>
    <row r="778" spans="1:22" ht="12.75" thickTop="1" thickBot="1">
      <c r="A778" s="351"/>
      <c r="V778" s="71"/>
    </row>
    <row r="779" spans="1:22" ht="12" thickTop="1">
      <c r="A779" s="24" t="s">
        <v>2</v>
      </c>
      <c r="B779" s="25">
        <v>1180</v>
      </c>
      <c r="C779" s="25" t="s">
        <v>72</v>
      </c>
      <c r="D779" s="25" t="s">
        <v>7</v>
      </c>
      <c r="E779" s="25">
        <v>5318</v>
      </c>
      <c r="F779" s="25" t="s">
        <v>526</v>
      </c>
      <c r="G779" s="33">
        <v>4</v>
      </c>
      <c r="H779" s="34">
        <v>6</v>
      </c>
      <c r="I779" s="26">
        <v>0</v>
      </c>
      <c r="J779" s="26">
        <v>0</v>
      </c>
      <c r="K779" s="26">
        <v>0</v>
      </c>
      <c r="L779" s="26">
        <v>0</v>
      </c>
      <c r="M779" s="26">
        <v>64</v>
      </c>
      <c r="N779" s="26">
        <v>52</v>
      </c>
      <c r="O779" s="26">
        <v>55</v>
      </c>
      <c r="P779" s="26">
        <v>0</v>
      </c>
      <c r="Q779" s="26">
        <v>0</v>
      </c>
      <c r="R779" s="26">
        <v>0</v>
      </c>
      <c r="S779" s="26">
        <v>0</v>
      </c>
      <c r="T779" s="26">
        <v>0</v>
      </c>
      <c r="U779" s="26">
        <v>0</v>
      </c>
      <c r="V779" s="63">
        <v>171</v>
      </c>
    </row>
    <row r="780" spans="1:22">
      <c r="A780" s="27" t="s">
        <v>2</v>
      </c>
      <c r="B780" s="28">
        <v>1180</v>
      </c>
      <c r="C780" s="28" t="s">
        <v>72</v>
      </c>
      <c r="D780" s="28" t="s">
        <v>7</v>
      </c>
      <c r="E780" s="28">
        <v>5301</v>
      </c>
      <c r="F780" s="28" t="s">
        <v>520</v>
      </c>
      <c r="G780" s="35">
        <v>5</v>
      </c>
      <c r="H780" s="36">
        <v>8</v>
      </c>
      <c r="I780" s="29">
        <v>0</v>
      </c>
      <c r="J780" s="29">
        <v>0</v>
      </c>
      <c r="K780" s="29">
        <v>0</v>
      </c>
      <c r="L780" s="29">
        <v>0</v>
      </c>
      <c r="M780" s="29">
        <v>0</v>
      </c>
      <c r="N780" s="29">
        <v>5</v>
      </c>
      <c r="O780" s="29">
        <v>12</v>
      </c>
      <c r="P780" s="29">
        <v>5</v>
      </c>
      <c r="Q780" s="29">
        <v>1</v>
      </c>
      <c r="R780" s="29">
        <v>0</v>
      </c>
      <c r="S780" s="29">
        <v>0</v>
      </c>
      <c r="T780" s="29">
        <v>0</v>
      </c>
      <c r="U780" s="29">
        <v>0</v>
      </c>
      <c r="V780" s="65">
        <v>23</v>
      </c>
    </row>
    <row r="781" spans="1:22">
      <c r="A781" s="27" t="s">
        <v>2</v>
      </c>
      <c r="B781" s="28">
        <v>1180</v>
      </c>
      <c r="C781" s="28" t="s">
        <v>72</v>
      </c>
      <c r="D781" s="28" t="s">
        <v>7</v>
      </c>
      <c r="E781" s="28">
        <v>5321</v>
      </c>
      <c r="F781" s="28" t="s">
        <v>527</v>
      </c>
      <c r="G781" s="35">
        <v>4</v>
      </c>
      <c r="H781" s="36">
        <v>6</v>
      </c>
      <c r="I781" s="29">
        <v>0</v>
      </c>
      <c r="J781" s="29">
        <v>0</v>
      </c>
      <c r="K781" s="29">
        <v>0</v>
      </c>
      <c r="L781" s="29">
        <v>0</v>
      </c>
      <c r="M781" s="29">
        <v>11</v>
      </c>
      <c r="N781" s="29">
        <v>75</v>
      </c>
      <c r="O781" s="29">
        <v>83</v>
      </c>
      <c r="P781" s="29">
        <v>0</v>
      </c>
      <c r="Q781" s="29">
        <v>0</v>
      </c>
      <c r="R781" s="29">
        <v>0</v>
      </c>
      <c r="S781" s="29">
        <v>0</v>
      </c>
      <c r="T781" s="29">
        <v>0</v>
      </c>
      <c r="U781" s="29">
        <v>0</v>
      </c>
      <c r="V781" s="65">
        <v>169</v>
      </c>
    </row>
    <row r="782" spans="1:22">
      <c r="A782" s="27" t="s">
        <v>2</v>
      </c>
      <c r="B782" s="28">
        <v>1180</v>
      </c>
      <c r="C782" s="28" t="s">
        <v>72</v>
      </c>
      <c r="D782" s="28" t="s">
        <v>7</v>
      </c>
      <c r="E782" s="28">
        <v>5322</v>
      </c>
      <c r="F782" s="28" t="s">
        <v>78</v>
      </c>
      <c r="G782" s="35">
        <v>9</v>
      </c>
      <c r="H782" s="36">
        <v>12</v>
      </c>
      <c r="I782" s="29">
        <v>0</v>
      </c>
      <c r="J782" s="29">
        <v>0</v>
      </c>
      <c r="K782" s="29">
        <v>0</v>
      </c>
      <c r="L782" s="29">
        <v>0</v>
      </c>
      <c r="M782" s="29">
        <v>0</v>
      </c>
      <c r="N782" s="29">
        <v>0</v>
      </c>
      <c r="O782" s="29">
        <v>0</v>
      </c>
      <c r="P782" s="29">
        <v>0</v>
      </c>
      <c r="Q782" s="29">
        <v>0</v>
      </c>
      <c r="R782" s="29">
        <v>8</v>
      </c>
      <c r="S782" s="29">
        <v>13</v>
      </c>
      <c r="T782" s="29">
        <v>16</v>
      </c>
      <c r="U782" s="29">
        <v>20</v>
      </c>
      <c r="V782" s="65">
        <v>57</v>
      </c>
    </row>
    <row r="783" spans="1:22">
      <c r="A783" s="27" t="s">
        <v>2</v>
      </c>
      <c r="B783" s="28">
        <v>1180</v>
      </c>
      <c r="C783" s="28" t="s">
        <v>72</v>
      </c>
      <c r="D783" s="28" t="s">
        <v>7</v>
      </c>
      <c r="E783" s="28">
        <v>5319</v>
      </c>
      <c r="F783" s="28" t="s">
        <v>77</v>
      </c>
      <c r="G783" s="35">
        <v>10</v>
      </c>
      <c r="H783" s="36">
        <v>12</v>
      </c>
      <c r="I783" s="29">
        <v>0</v>
      </c>
      <c r="J783" s="29">
        <v>0</v>
      </c>
      <c r="K783" s="29">
        <v>0</v>
      </c>
      <c r="L783" s="29">
        <v>0</v>
      </c>
      <c r="M783" s="29">
        <v>0</v>
      </c>
      <c r="N783" s="29">
        <v>0</v>
      </c>
      <c r="O783" s="29">
        <v>0</v>
      </c>
      <c r="P783" s="29">
        <v>0</v>
      </c>
      <c r="Q783" s="29">
        <v>0</v>
      </c>
      <c r="R783" s="29">
        <v>0</v>
      </c>
      <c r="S783" s="29">
        <v>20</v>
      </c>
      <c r="T783" s="29">
        <v>15</v>
      </c>
      <c r="U783" s="29">
        <v>13</v>
      </c>
      <c r="V783" s="65">
        <v>48</v>
      </c>
    </row>
    <row r="784" spans="1:22">
      <c r="A784" s="27" t="s">
        <v>2</v>
      </c>
      <c r="B784" s="28">
        <v>1180</v>
      </c>
      <c r="C784" s="28" t="s">
        <v>72</v>
      </c>
      <c r="D784" s="28" t="s">
        <v>7</v>
      </c>
      <c r="E784" s="28">
        <v>1131</v>
      </c>
      <c r="F784" s="28" t="s">
        <v>518</v>
      </c>
      <c r="G784" s="35">
        <v>4</v>
      </c>
      <c r="H784" s="36">
        <v>6</v>
      </c>
      <c r="I784" s="29">
        <v>0</v>
      </c>
      <c r="J784" s="29">
        <v>0</v>
      </c>
      <c r="K784" s="29">
        <v>0</v>
      </c>
      <c r="L784" s="29">
        <v>0</v>
      </c>
      <c r="M784" s="29">
        <v>62</v>
      </c>
      <c r="N784" s="29">
        <v>74</v>
      </c>
      <c r="O784" s="29">
        <v>57</v>
      </c>
      <c r="P784" s="29">
        <v>0</v>
      </c>
      <c r="Q784" s="29">
        <v>0</v>
      </c>
      <c r="R784" s="29">
        <v>0</v>
      </c>
      <c r="S784" s="29">
        <v>0</v>
      </c>
      <c r="T784" s="29">
        <v>0</v>
      </c>
      <c r="U784" s="29">
        <v>0</v>
      </c>
      <c r="V784" s="65">
        <v>193</v>
      </c>
    </row>
    <row r="785" spans="1:22">
      <c r="A785" s="27" t="s">
        <v>2</v>
      </c>
      <c r="B785" s="28">
        <v>1180</v>
      </c>
      <c r="C785" s="28" t="s">
        <v>72</v>
      </c>
      <c r="D785" s="28" t="s">
        <v>7</v>
      </c>
      <c r="E785" s="28">
        <v>5313</v>
      </c>
      <c r="F785" s="28" t="s">
        <v>525</v>
      </c>
      <c r="G785" s="35">
        <v>3</v>
      </c>
      <c r="H785" s="36">
        <v>6</v>
      </c>
      <c r="I785" s="29">
        <v>0</v>
      </c>
      <c r="J785" s="29">
        <v>0</v>
      </c>
      <c r="K785" s="29">
        <v>0</v>
      </c>
      <c r="L785" s="29">
        <v>9</v>
      </c>
      <c r="M785" s="29">
        <v>5</v>
      </c>
      <c r="N785" s="29">
        <v>3</v>
      </c>
      <c r="O785" s="29">
        <v>12</v>
      </c>
      <c r="P785" s="29">
        <v>0</v>
      </c>
      <c r="Q785" s="29">
        <v>0</v>
      </c>
      <c r="R785" s="29">
        <v>0</v>
      </c>
      <c r="S785" s="29">
        <v>0</v>
      </c>
      <c r="T785" s="29">
        <v>0</v>
      </c>
      <c r="U785" s="29">
        <v>0</v>
      </c>
      <c r="V785" s="65">
        <v>29</v>
      </c>
    </row>
    <row r="786" spans="1:22">
      <c r="A786" s="27" t="s">
        <v>2</v>
      </c>
      <c r="B786" s="28">
        <v>1180</v>
      </c>
      <c r="C786" s="28" t="s">
        <v>72</v>
      </c>
      <c r="D786" s="28" t="s">
        <v>7</v>
      </c>
      <c r="E786" s="28">
        <v>5307</v>
      </c>
      <c r="F786" s="28" t="s">
        <v>522</v>
      </c>
      <c r="G786" s="35">
        <v>6</v>
      </c>
      <c r="H786" s="36">
        <v>8</v>
      </c>
      <c r="I786" s="29">
        <v>0</v>
      </c>
      <c r="J786" s="29">
        <v>0</v>
      </c>
      <c r="K786" s="29">
        <v>0</v>
      </c>
      <c r="L786" s="29">
        <v>0</v>
      </c>
      <c r="M786" s="29">
        <v>0</v>
      </c>
      <c r="N786" s="29">
        <v>0</v>
      </c>
      <c r="O786" s="29">
        <v>24</v>
      </c>
      <c r="P786" s="29">
        <v>16</v>
      </c>
      <c r="Q786" s="29">
        <v>16</v>
      </c>
      <c r="R786" s="29">
        <v>0</v>
      </c>
      <c r="S786" s="29">
        <v>0</v>
      </c>
      <c r="T786" s="29">
        <v>0</v>
      </c>
      <c r="U786" s="29">
        <v>0</v>
      </c>
      <c r="V786" s="65">
        <v>56</v>
      </c>
    </row>
    <row r="787" spans="1:22">
      <c r="A787" s="27" t="s">
        <v>2</v>
      </c>
      <c r="B787" s="28">
        <v>1180</v>
      </c>
      <c r="C787" s="28" t="s">
        <v>72</v>
      </c>
      <c r="D787" s="28" t="s">
        <v>7</v>
      </c>
      <c r="E787" s="28">
        <v>5309</v>
      </c>
      <c r="F787" s="28" t="s">
        <v>523</v>
      </c>
      <c r="G787" s="35">
        <v>4</v>
      </c>
      <c r="H787" s="36">
        <v>9</v>
      </c>
      <c r="I787" s="29">
        <v>0</v>
      </c>
      <c r="J787" s="29">
        <v>0</v>
      </c>
      <c r="K787" s="29">
        <v>0</v>
      </c>
      <c r="L787" s="29">
        <v>0</v>
      </c>
      <c r="M787" s="29">
        <v>52</v>
      </c>
      <c r="N787" s="29">
        <v>57</v>
      </c>
      <c r="O787" s="29">
        <v>54</v>
      </c>
      <c r="P787" s="29">
        <v>49</v>
      </c>
      <c r="Q787" s="29">
        <v>48</v>
      </c>
      <c r="R787" s="29">
        <v>46</v>
      </c>
      <c r="S787" s="29">
        <v>0</v>
      </c>
      <c r="T787" s="29">
        <v>0</v>
      </c>
      <c r="U787" s="29">
        <v>0</v>
      </c>
      <c r="V787" s="65">
        <v>306</v>
      </c>
    </row>
    <row r="788" spans="1:22">
      <c r="A788" s="27" t="s">
        <v>2</v>
      </c>
      <c r="B788" s="28">
        <v>1180</v>
      </c>
      <c r="C788" s="28" t="s">
        <v>72</v>
      </c>
      <c r="D788" s="28" t="s">
        <v>7</v>
      </c>
      <c r="E788" s="28">
        <v>5304</v>
      </c>
      <c r="F788" s="28" t="s">
        <v>74</v>
      </c>
      <c r="G788" s="35">
        <v>6</v>
      </c>
      <c r="H788" s="36">
        <v>8</v>
      </c>
      <c r="I788" s="29">
        <v>0</v>
      </c>
      <c r="J788" s="29">
        <v>0</v>
      </c>
      <c r="K788" s="29">
        <v>0</v>
      </c>
      <c r="L788" s="29">
        <v>0</v>
      </c>
      <c r="M788" s="29">
        <v>0</v>
      </c>
      <c r="N788" s="29">
        <v>0</v>
      </c>
      <c r="O788" s="29">
        <v>89</v>
      </c>
      <c r="P788" s="29">
        <v>10</v>
      </c>
      <c r="Q788" s="29">
        <v>10</v>
      </c>
      <c r="R788" s="29">
        <v>0</v>
      </c>
      <c r="S788" s="29">
        <v>0</v>
      </c>
      <c r="T788" s="29">
        <v>0</v>
      </c>
      <c r="U788" s="29">
        <v>0</v>
      </c>
      <c r="V788" s="65">
        <v>109</v>
      </c>
    </row>
    <row r="789" spans="1:22">
      <c r="A789" s="27" t="s">
        <v>2</v>
      </c>
      <c r="B789" s="28">
        <v>1180</v>
      </c>
      <c r="C789" s="28" t="s">
        <v>72</v>
      </c>
      <c r="D789" s="28" t="s">
        <v>7</v>
      </c>
      <c r="E789" s="28">
        <v>5305</v>
      </c>
      <c r="F789" s="28" t="s">
        <v>521</v>
      </c>
      <c r="G789" s="35">
        <v>4</v>
      </c>
      <c r="H789" s="36">
        <v>5</v>
      </c>
      <c r="I789" s="29">
        <v>0</v>
      </c>
      <c r="J789" s="29">
        <v>0</v>
      </c>
      <c r="K789" s="29">
        <v>0</v>
      </c>
      <c r="L789" s="29">
        <v>0</v>
      </c>
      <c r="M789" s="29">
        <v>82</v>
      </c>
      <c r="N789" s="29">
        <v>65</v>
      </c>
      <c r="O789" s="29">
        <v>0</v>
      </c>
      <c r="P789" s="29">
        <v>0</v>
      </c>
      <c r="Q789" s="29">
        <v>0</v>
      </c>
      <c r="R789" s="29">
        <v>0</v>
      </c>
      <c r="S789" s="29">
        <v>0</v>
      </c>
      <c r="T789" s="29">
        <v>0</v>
      </c>
      <c r="U789" s="29">
        <v>0</v>
      </c>
      <c r="V789" s="65">
        <v>147</v>
      </c>
    </row>
    <row r="790" spans="1:22">
      <c r="A790" s="27" t="s">
        <v>2</v>
      </c>
      <c r="B790" s="28">
        <v>1180</v>
      </c>
      <c r="C790" s="28" t="s">
        <v>72</v>
      </c>
      <c r="D790" s="28" t="s">
        <v>7</v>
      </c>
      <c r="E790" s="28">
        <v>5311</v>
      </c>
      <c r="F790" s="28" t="s">
        <v>524</v>
      </c>
      <c r="G790" s="35">
        <v>4</v>
      </c>
      <c r="H790" s="36">
        <v>6</v>
      </c>
      <c r="I790" s="29">
        <v>0</v>
      </c>
      <c r="J790" s="29">
        <v>0</v>
      </c>
      <c r="K790" s="29">
        <v>0</v>
      </c>
      <c r="L790" s="29">
        <v>0</v>
      </c>
      <c r="M790" s="29">
        <v>36</v>
      </c>
      <c r="N790" s="29">
        <v>26</v>
      </c>
      <c r="O790" s="29">
        <v>34</v>
      </c>
      <c r="P790" s="29">
        <v>0</v>
      </c>
      <c r="Q790" s="29">
        <v>0</v>
      </c>
      <c r="R790" s="29">
        <v>0</v>
      </c>
      <c r="S790" s="29">
        <v>0</v>
      </c>
      <c r="T790" s="29">
        <v>0</v>
      </c>
      <c r="U790" s="29">
        <v>0</v>
      </c>
      <c r="V790" s="65">
        <v>96</v>
      </c>
    </row>
    <row r="791" spans="1:22" ht="12" thickBot="1">
      <c r="A791" s="39" t="s">
        <v>2</v>
      </c>
      <c r="B791" s="40">
        <v>1180</v>
      </c>
      <c r="C791" s="40" t="s">
        <v>72</v>
      </c>
      <c r="D791" s="40" t="s">
        <v>7</v>
      </c>
      <c r="E791" s="40">
        <v>1630</v>
      </c>
      <c r="F791" s="40" t="s">
        <v>519</v>
      </c>
      <c r="G791" s="41">
        <v>5</v>
      </c>
      <c r="H791" s="42">
        <v>8</v>
      </c>
      <c r="I791" s="43">
        <v>0</v>
      </c>
      <c r="J791" s="43">
        <v>0</v>
      </c>
      <c r="K791" s="43">
        <v>0</v>
      </c>
      <c r="L791" s="43">
        <v>0</v>
      </c>
      <c r="M791" s="43">
        <v>0</v>
      </c>
      <c r="N791" s="43">
        <v>74</v>
      </c>
      <c r="O791" s="43">
        <v>59</v>
      </c>
      <c r="P791" s="43">
        <v>56</v>
      </c>
      <c r="Q791" s="43">
        <v>52</v>
      </c>
      <c r="R791" s="43">
        <v>0</v>
      </c>
      <c r="S791" s="43">
        <v>0</v>
      </c>
      <c r="T791" s="43">
        <v>0</v>
      </c>
      <c r="U791" s="43">
        <v>0</v>
      </c>
      <c r="V791" s="66">
        <v>241</v>
      </c>
    </row>
    <row r="792" spans="1:22" ht="12.75" thickTop="1" thickBot="1">
      <c r="A792" s="77"/>
      <c r="B792" s="58"/>
      <c r="C792" s="58"/>
      <c r="D792" s="58"/>
      <c r="E792" s="58"/>
      <c r="F792" s="61" t="s">
        <v>72</v>
      </c>
      <c r="G792" s="59"/>
      <c r="H792" s="62"/>
      <c r="I792" s="59">
        <f t="shared" ref="I792:V792" si="20">SUM(I779:I791)</f>
        <v>0</v>
      </c>
      <c r="J792" s="59">
        <f t="shared" si="20"/>
        <v>0</v>
      </c>
      <c r="K792" s="59">
        <f t="shared" si="20"/>
        <v>0</v>
      </c>
      <c r="L792" s="59">
        <f t="shared" si="20"/>
        <v>9</v>
      </c>
      <c r="M792" s="59">
        <f t="shared" si="20"/>
        <v>312</v>
      </c>
      <c r="N792" s="59">
        <f t="shared" si="20"/>
        <v>431</v>
      </c>
      <c r="O792" s="59">
        <f t="shared" si="20"/>
        <v>479</v>
      </c>
      <c r="P792" s="59">
        <f t="shared" si="20"/>
        <v>136</v>
      </c>
      <c r="Q792" s="59">
        <f t="shared" si="20"/>
        <v>127</v>
      </c>
      <c r="R792" s="59">
        <f t="shared" si="20"/>
        <v>54</v>
      </c>
      <c r="S792" s="59">
        <f t="shared" si="20"/>
        <v>33</v>
      </c>
      <c r="T792" s="59">
        <f t="shared" si="20"/>
        <v>31</v>
      </c>
      <c r="U792" s="59">
        <f t="shared" si="20"/>
        <v>33</v>
      </c>
      <c r="V792" s="60">
        <f t="shared" si="20"/>
        <v>1645</v>
      </c>
    </row>
    <row r="793" spans="1:22" ht="12.75" thickTop="1" thickBot="1">
      <c r="A793" s="351"/>
    </row>
    <row r="794" spans="1:22" ht="12" thickTop="1">
      <c r="A794" s="24" t="s">
        <v>2</v>
      </c>
      <c r="B794" s="25">
        <v>3260</v>
      </c>
      <c r="C794" s="25" t="s">
        <v>204</v>
      </c>
      <c r="D794" s="25" t="s">
        <v>7</v>
      </c>
      <c r="E794" s="25">
        <v>1843</v>
      </c>
      <c r="F794" s="25" t="s">
        <v>1024</v>
      </c>
      <c r="G794" s="33">
        <v>4</v>
      </c>
      <c r="H794" s="34">
        <v>6</v>
      </c>
      <c r="I794" s="26">
        <v>0</v>
      </c>
      <c r="J794" s="26">
        <v>0</v>
      </c>
      <c r="K794" s="26">
        <v>0</v>
      </c>
      <c r="L794" s="26">
        <v>0</v>
      </c>
      <c r="M794" s="26">
        <v>14</v>
      </c>
      <c r="N794" s="26">
        <v>14</v>
      </c>
      <c r="O794" s="26">
        <v>17</v>
      </c>
      <c r="P794" s="26">
        <v>0</v>
      </c>
      <c r="Q794" s="26">
        <v>0</v>
      </c>
      <c r="R794" s="26">
        <v>0</v>
      </c>
      <c r="S794" s="26">
        <v>0</v>
      </c>
      <c r="T794" s="26">
        <v>0</v>
      </c>
      <c r="U794" s="26">
        <v>0</v>
      </c>
      <c r="V794" s="63">
        <v>45</v>
      </c>
    </row>
    <row r="795" spans="1:22">
      <c r="A795" s="27" t="s">
        <v>2</v>
      </c>
      <c r="B795" s="28">
        <v>3260</v>
      </c>
      <c r="C795" s="28" t="s">
        <v>204</v>
      </c>
      <c r="D795" s="28" t="s">
        <v>7</v>
      </c>
      <c r="E795" s="28">
        <v>2075</v>
      </c>
      <c r="F795" s="28" t="s">
        <v>1032</v>
      </c>
      <c r="G795" s="35">
        <v>4</v>
      </c>
      <c r="H795" s="36">
        <v>6</v>
      </c>
      <c r="I795" s="29">
        <v>0</v>
      </c>
      <c r="J795" s="29">
        <v>0</v>
      </c>
      <c r="K795" s="29">
        <v>0</v>
      </c>
      <c r="L795" s="29">
        <v>0</v>
      </c>
      <c r="M795" s="29">
        <v>32</v>
      </c>
      <c r="N795" s="29">
        <v>29</v>
      </c>
      <c r="O795" s="29">
        <v>31</v>
      </c>
      <c r="P795" s="29">
        <v>0</v>
      </c>
      <c r="Q795" s="29">
        <v>0</v>
      </c>
      <c r="R795" s="29">
        <v>0</v>
      </c>
      <c r="S795" s="29">
        <v>0</v>
      </c>
      <c r="T795" s="29">
        <v>0</v>
      </c>
      <c r="U795" s="29">
        <v>0</v>
      </c>
      <c r="V795" s="65">
        <v>92</v>
      </c>
    </row>
    <row r="796" spans="1:22">
      <c r="A796" s="27" t="s">
        <v>2</v>
      </c>
      <c r="B796" s="28">
        <v>3260</v>
      </c>
      <c r="C796" s="28" t="s">
        <v>204</v>
      </c>
      <c r="D796" s="28" t="s">
        <v>7</v>
      </c>
      <c r="E796" s="28">
        <v>2074</v>
      </c>
      <c r="F796" s="28" t="s">
        <v>1031</v>
      </c>
      <c r="G796" s="35">
        <v>4</v>
      </c>
      <c r="H796" s="36">
        <v>6</v>
      </c>
      <c r="I796" s="29">
        <v>0</v>
      </c>
      <c r="J796" s="29">
        <v>0</v>
      </c>
      <c r="K796" s="29">
        <v>0</v>
      </c>
      <c r="L796" s="29">
        <v>0</v>
      </c>
      <c r="M796" s="29">
        <v>9</v>
      </c>
      <c r="N796" s="29">
        <v>9</v>
      </c>
      <c r="O796" s="29">
        <v>5</v>
      </c>
      <c r="P796" s="29">
        <v>0</v>
      </c>
      <c r="Q796" s="29">
        <v>0</v>
      </c>
      <c r="R796" s="29">
        <v>0</v>
      </c>
      <c r="S796" s="29">
        <v>0</v>
      </c>
      <c r="T796" s="29">
        <v>0</v>
      </c>
      <c r="U796" s="29">
        <v>0</v>
      </c>
      <c r="V796" s="65">
        <v>23</v>
      </c>
    </row>
    <row r="797" spans="1:22">
      <c r="A797" s="27" t="s">
        <v>2</v>
      </c>
      <c r="B797" s="28">
        <v>3260</v>
      </c>
      <c r="C797" s="28" t="s">
        <v>204</v>
      </c>
      <c r="D797" s="28" t="s">
        <v>7</v>
      </c>
      <c r="E797" s="28">
        <v>1841</v>
      </c>
      <c r="F797" s="28" t="s">
        <v>1023</v>
      </c>
      <c r="G797" s="35">
        <v>4</v>
      </c>
      <c r="H797" s="36">
        <v>6</v>
      </c>
      <c r="I797" s="29">
        <v>0</v>
      </c>
      <c r="J797" s="29">
        <v>0</v>
      </c>
      <c r="K797" s="29">
        <v>0</v>
      </c>
      <c r="L797" s="29">
        <v>0</v>
      </c>
      <c r="M797" s="29">
        <v>36</v>
      </c>
      <c r="N797" s="29">
        <v>44</v>
      </c>
      <c r="O797" s="29">
        <v>29</v>
      </c>
      <c r="P797" s="29">
        <v>0</v>
      </c>
      <c r="Q797" s="29">
        <v>0</v>
      </c>
      <c r="R797" s="29">
        <v>0</v>
      </c>
      <c r="S797" s="29">
        <v>0</v>
      </c>
      <c r="T797" s="29">
        <v>0</v>
      </c>
      <c r="U797" s="29">
        <v>0</v>
      </c>
      <c r="V797" s="65">
        <v>109</v>
      </c>
    </row>
    <row r="798" spans="1:22">
      <c r="A798" s="27" t="s">
        <v>2</v>
      </c>
      <c r="B798" s="28">
        <v>3260</v>
      </c>
      <c r="C798" s="28" t="s">
        <v>204</v>
      </c>
      <c r="D798" s="28" t="s">
        <v>7</v>
      </c>
      <c r="E798" s="28">
        <v>1854</v>
      </c>
      <c r="F798" s="28" t="s">
        <v>206</v>
      </c>
      <c r="G798" s="35">
        <v>4</v>
      </c>
      <c r="H798" s="36">
        <v>6</v>
      </c>
      <c r="I798" s="29">
        <v>0</v>
      </c>
      <c r="J798" s="29">
        <v>0</v>
      </c>
      <c r="K798" s="29">
        <v>0</v>
      </c>
      <c r="L798" s="29">
        <v>0</v>
      </c>
      <c r="M798" s="29">
        <v>30</v>
      </c>
      <c r="N798" s="29">
        <v>25</v>
      </c>
      <c r="O798" s="29">
        <v>27</v>
      </c>
      <c r="P798" s="29">
        <v>0</v>
      </c>
      <c r="Q798" s="29">
        <v>0</v>
      </c>
      <c r="R798" s="29">
        <v>0</v>
      </c>
      <c r="S798" s="29">
        <v>0</v>
      </c>
      <c r="T798" s="29">
        <v>0</v>
      </c>
      <c r="U798" s="29">
        <v>0</v>
      </c>
      <c r="V798" s="65">
        <v>82</v>
      </c>
    </row>
    <row r="799" spans="1:22">
      <c r="A799" s="27" t="s">
        <v>2</v>
      </c>
      <c r="B799" s="28">
        <v>3260</v>
      </c>
      <c r="C799" s="28" t="s">
        <v>204</v>
      </c>
      <c r="D799" s="28" t="s">
        <v>7</v>
      </c>
      <c r="E799" s="28">
        <v>1559</v>
      </c>
      <c r="F799" s="28" t="s">
        <v>205</v>
      </c>
      <c r="G799" s="35">
        <v>7</v>
      </c>
      <c r="H799" s="36">
        <v>9</v>
      </c>
      <c r="I799" s="29">
        <v>0</v>
      </c>
      <c r="J799" s="29">
        <v>0</v>
      </c>
      <c r="K799" s="29">
        <v>0</v>
      </c>
      <c r="L799" s="29">
        <v>0</v>
      </c>
      <c r="M799" s="29">
        <v>0</v>
      </c>
      <c r="N799" s="29">
        <v>0</v>
      </c>
      <c r="O799" s="29">
        <v>0</v>
      </c>
      <c r="P799" s="29">
        <v>20</v>
      </c>
      <c r="Q799" s="29">
        <v>11</v>
      </c>
      <c r="R799" s="29">
        <v>12</v>
      </c>
      <c r="S799" s="29">
        <v>0</v>
      </c>
      <c r="T799" s="29">
        <v>0</v>
      </c>
      <c r="U799" s="29">
        <v>0</v>
      </c>
      <c r="V799" s="65">
        <v>43</v>
      </c>
    </row>
    <row r="800" spans="1:22">
      <c r="A800" s="27" t="s">
        <v>2</v>
      </c>
      <c r="B800" s="28">
        <v>3260</v>
      </c>
      <c r="C800" s="28" t="s">
        <v>204</v>
      </c>
      <c r="D800" s="28" t="s">
        <v>7</v>
      </c>
      <c r="E800" s="28">
        <v>1864</v>
      </c>
      <c r="F800" s="28" t="s">
        <v>1030</v>
      </c>
      <c r="G800" s="35">
        <v>4</v>
      </c>
      <c r="H800" s="36">
        <v>6</v>
      </c>
      <c r="I800" s="29">
        <v>0</v>
      </c>
      <c r="J800" s="29">
        <v>0</v>
      </c>
      <c r="K800" s="29">
        <v>0</v>
      </c>
      <c r="L800" s="29">
        <v>0</v>
      </c>
      <c r="M800" s="29">
        <v>25</v>
      </c>
      <c r="N800" s="29">
        <v>16</v>
      </c>
      <c r="O800" s="29">
        <v>21</v>
      </c>
      <c r="P800" s="29">
        <v>0</v>
      </c>
      <c r="Q800" s="29">
        <v>0</v>
      </c>
      <c r="R800" s="29">
        <v>0</v>
      </c>
      <c r="S800" s="29">
        <v>0</v>
      </c>
      <c r="T800" s="29">
        <v>0</v>
      </c>
      <c r="U800" s="29">
        <v>0</v>
      </c>
      <c r="V800" s="65">
        <v>62</v>
      </c>
    </row>
    <row r="801" spans="1:22">
      <c r="A801" s="27" t="s">
        <v>2</v>
      </c>
      <c r="B801" s="28">
        <v>3260</v>
      </c>
      <c r="C801" s="28" t="s">
        <v>204</v>
      </c>
      <c r="D801" s="28" t="s">
        <v>7</v>
      </c>
      <c r="E801" s="28">
        <v>1845</v>
      </c>
      <c r="F801" s="28" t="s">
        <v>1026</v>
      </c>
      <c r="G801" s="35">
        <v>7</v>
      </c>
      <c r="H801" s="36">
        <v>7</v>
      </c>
      <c r="I801" s="29">
        <v>0</v>
      </c>
      <c r="J801" s="29">
        <v>0</v>
      </c>
      <c r="K801" s="29">
        <v>0</v>
      </c>
      <c r="L801" s="29">
        <v>0</v>
      </c>
      <c r="M801" s="29">
        <v>0</v>
      </c>
      <c r="N801" s="29">
        <v>0</v>
      </c>
      <c r="O801" s="29">
        <v>0</v>
      </c>
      <c r="P801" s="29">
        <v>2</v>
      </c>
      <c r="Q801" s="29">
        <v>0</v>
      </c>
      <c r="R801" s="29">
        <v>0</v>
      </c>
      <c r="S801" s="29">
        <v>0</v>
      </c>
      <c r="T801" s="29">
        <v>0</v>
      </c>
      <c r="U801" s="29">
        <v>0</v>
      </c>
      <c r="V801" s="65">
        <v>2</v>
      </c>
    </row>
    <row r="802" spans="1:22">
      <c r="A802" s="27" t="s">
        <v>2</v>
      </c>
      <c r="B802" s="28">
        <v>3260</v>
      </c>
      <c r="C802" s="28" t="s">
        <v>204</v>
      </c>
      <c r="D802" s="28" t="s">
        <v>7</v>
      </c>
      <c r="E802" s="28">
        <v>1853</v>
      </c>
      <c r="F802" s="28" t="s">
        <v>1028</v>
      </c>
      <c r="G802" s="35">
        <v>4</v>
      </c>
      <c r="H802" s="36">
        <v>6</v>
      </c>
      <c r="I802" s="29">
        <v>0</v>
      </c>
      <c r="J802" s="29">
        <v>0</v>
      </c>
      <c r="K802" s="29">
        <v>0</v>
      </c>
      <c r="L802" s="29">
        <v>0</v>
      </c>
      <c r="M802" s="29">
        <v>12</v>
      </c>
      <c r="N802" s="29">
        <v>9</v>
      </c>
      <c r="O802" s="29">
        <v>10</v>
      </c>
      <c r="P802" s="29">
        <v>0</v>
      </c>
      <c r="Q802" s="29">
        <v>0</v>
      </c>
      <c r="R802" s="29">
        <v>0</v>
      </c>
      <c r="S802" s="29">
        <v>0</v>
      </c>
      <c r="T802" s="29">
        <v>0</v>
      </c>
      <c r="U802" s="29">
        <v>0</v>
      </c>
      <c r="V802" s="65">
        <v>31</v>
      </c>
    </row>
    <row r="803" spans="1:22">
      <c r="A803" s="27" t="s">
        <v>2</v>
      </c>
      <c r="B803" s="28">
        <v>3260</v>
      </c>
      <c r="C803" s="28" t="s">
        <v>204</v>
      </c>
      <c r="D803" s="28" t="s">
        <v>7</v>
      </c>
      <c r="E803" s="28">
        <v>1844</v>
      </c>
      <c r="F803" s="28" t="s">
        <v>1025</v>
      </c>
      <c r="G803" s="35">
        <v>2</v>
      </c>
      <c r="H803" s="36">
        <v>6</v>
      </c>
      <c r="I803" s="29">
        <v>0</v>
      </c>
      <c r="J803" s="29">
        <v>0</v>
      </c>
      <c r="K803" s="29">
        <v>1</v>
      </c>
      <c r="L803" s="29">
        <v>0</v>
      </c>
      <c r="M803" s="29">
        <v>32</v>
      </c>
      <c r="N803" s="29">
        <v>22</v>
      </c>
      <c r="O803" s="29">
        <v>28</v>
      </c>
      <c r="P803" s="29">
        <v>0</v>
      </c>
      <c r="Q803" s="29">
        <v>0</v>
      </c>
      <c r="R803" s="29">
        <v>0</v>
      </c>
      <c r="S803" s="29">
        <v>0</v>
      </c>
      <c r="T803" s="29">
        <v>0</v>
      </c>
      <c r="U803" s="29">
        <v>0</v>
      </c>
      <c r="V803" s="65">
        <v>83</v>
      </c>
    </row>
    <row r="804" spans="1:22">
      <c r="A804" s="27" t="s">
        <v>2</v>
      </c>
      <c r="B804" s="28">
        <v>3260</v>
      </c>
      <c r="C804" s="28" t="s">
        <v>204</v>
      </c>
      <c r="D804" s="28" t="s">
        <v>7</v>
      </c>
      <c r="E804" s="28">
        <v>1855</v>
      </c>
      <c r="F804" s="28" t="s">
        <v>1029</v>
      </c>
      <c r="G804" s="35">
        <v>4</v>
      </c>
      <c r="H804" s="36">
        <v>6</v>
      </c>
      <c r="I804" s="29">
        <v>0</v>
      </c>
      <c r="J804" s="29">
        <v>0</v>
      </c>
      <c r="K804" s="29">
        <v>0</v>
      </c>
      <c r="L804" s="29">
        <v>0</v>
      </c>
      <c r="M804" s="29">
        <v>32</v>
      </c>
      <c r="N804" s="29">
        <v>28</v>
      </c>
      <c r="O804" s="29">
        <v>31</v>
      </c>
      <c r="P804" s="29">
        <v>0</v>
      </c>
      <c r="Q804" s="29">
        <v>0</v>
      </c>
      <c r="R804" s="29">
        <v>0</v>
      </c>
      <c r="S804" s="29">
        <v>0</v>
      </c>
      <c r="T804" s="29">
        <v>0</v>
      </c>
      <c r="U804" s="29">
        <v>0</v>
      </c>
      <c r="V804" s="65">
        <v>91</v>
      </c>
    </row>
    <row r="805" spans="1:22">
      <c r="A805" s="27" t="s">
        <v>2</v>
      </c>
      <c r="B805" s="28">
        <v>3260</v>
      </c>
      <c r="C805" s="28" t="s">
        <v>204</v>
      </c>
      <c r="D805" s="28" t="s">
        <v>7</v>
      </c>
      <c r="E805" s="28">
        <v>1765</v>
      </c>
      <c r="F805" s="28" t="s">
        <v>1022</v>
      </c>
      <c r="G805" s="35">
        <v>4</v>
      </c>
      <c r="H805" s="36">
        <v>6</v>
      </c>
      <c r="I805" s="29">
        <v>0</v>
      </c>
      <c r="J805" s="29">
        <v>0</v>
      </c>
      <c r="K805" s="29">
        <v>0</v>
      </c>
      <c r="L805" s="29">
        <v>0</v>
      </c>
      <c r="M805" s="29">
        <v>15</v>
      </c>
      <c r="N805" s="29">
        <v>7</v>
      </c>
      <c r="O805" s="29">
        <v>12</v>
      </c>
      <c r="P805" s="29">
        <v>0</v>
      </c>
      <c r="Q805" s="29">
        <v>0</v>
      </c>
      <c r="R805" s="29">
        <v>0</v>
      </c>
      <c r="S805" s="29">
        <v>0</v>
      </c>
      <c r="T805" s="29">
        <v>0</v>
      </c>
      <c r="U805" s="29">
        <v>0</v>
      </c>
      <c r="V805" s="65">
        <v>34</v>
      </c>
    </row>
    <row r="806" spans="1:22">
      <c r="A806" s="27" t="s">
        <v>2</v>
      </c>
      <c r="B806" s="28">
        <v>3260</v>
      </c>
      <c r="C806" s="28" t="s">
        <v>204</v>
      </c>
      <c r="D806" s="28" t="s">
        <v>7</v>
      </c>
      <c r="E806" s="28">
        <v>1848</v>
      </c>
      <c r="F806" s="28" t="s">
        <v>1027</v>
      </c>
      <c r="G806" s="35">
        <v>4</v>
      </c>
      <c r="H806" s="36">
        <v>6</v>
      </c>
      <c r="I806" s="29">
        <v>0</v>
      </c>
      <c r="J806" s="29">
        <v>0</v>
      </c>
      <c r="K806" s="29">
        <v>0</v>
      </c>
      <c r="L806" s="29">
        <v>0</v>
      </c>
      <c r="M806" s="29">
        <v>36</v>
      </c>
      <c r="N806" s="29">
        <v>31</v>
      </c>
      <c r="O806" s="29">
        <v>28</v>
      </c>
      <c r="P806" s="29">
        <v>0</v>
      </c>
      <c r="Q806" s="29">
        <v>0</v>
      </c>
      <c r="R806" s="29">
        <v>0</v>
      </c>
      <c r="S806" s="29">
        <v>0</v>
      </c>
      <c r="T806" s="29">
        <v>0</v>
      </c>
      <c r="U806" s="29">
        <v>0</v>
      </c>
      <c r="V806" s="65">
        <v>95</v>
      </c>
    </row>
    <row r="807" spans="1:22" ht="12" thickBot="1">
      <c r="A807" s="39" t="s">
        <v>2</v>
      </c>
      <c r="B807" s="40">
        <v>3260</v>
      </c>
      <c r="C807" s="40" t="s">
        <v>204</v>
      </c>
      <c r="D807" s="40" t="s">
        <v>7</v>
      </c>
      <c r="E807" s="40">
        <v>1857</v>
      </c>
      <c r="F807" s="40" t="s">
        <v>207</v>
      </c>
      <c r="G807" s="41">
        <v>10</v>
      </c>
      <c r="H807" s="42">
        <v>12</v>
      </c>
      <c r="I807" s="43">
        <v>0</v>
      </c>
      <c r="J807" s="43">
        <v>0</v>
      </c>
      <c r="K807" s="43">
        <v>0</v>
      </c>
      <c r="L807" s="43">
        <v>0</v>
      </c>
      <c r="M807" s="43">
        <v>0</v>
      </c>
      <c r="N807" s="43">
        <v>0</v>
      </c>
      <c r="O807" s="43">
        <v>0</v>
      </c>
      <c r="P807" s="43">
        <v>0</v>
      </c>
      <c r="Q807" s="43">
        <v>0</v>
      </c>
      <c r="R807" s="43">
        <v>0</v>
      </c>
      <c r="S807" s="43">
        <v>8</v>
      </c>
      <c r="T807" s="43">
        <v>4</v>
      </c>
      <c r="U807" s="43">
        <v>2</v>
      </c>
      <c r="V807" s="66">
        <v>14</v>
      </c>
    </row>
    <row r="808" spans="1:22" ht="12.75" thickTop="1" thickBot="1">
      <c r="A808" s="77"/>
      <c r="B808" s="58"/>
      <c r="C808" s="58"/>
      <c r="D808" s="58"/>
      <c r="E808" s="58"/>
      <c r="F808" s="61" t="s">
        <v>204</v>
      </c>
      <c r="G808" s="59"/>
      <c r="H808" s="62"/>
      <c r="I808" s="59">
        <f t="shared" ref="I808:V808" si="21">SUM(I794:I807)</f>
        <v>0</v>
      </c>
      <c r="J808" s="59">
        <f t="shared" si="21"/>
        <v>0</v>
      </c>
      <c r="K808" s="59">
        <f t="shared" si="21"/>
        <v>1</v>
      </c>
      <c r="L808" s="59">
        <f t="shared" si="21"/>
        <v>0</v>
      </c>
      <c r="M808" s="59">
        <f t="shared" si="21"/>
        <v>273</v>
      </c>
      <c r="N808" s="59">
        <f t="shared" si="21"/>
        <v>234</v>
      </c>
      <c r="O808" s="59">
        <f t="shared" si="21"/>
        <v>239</v>
      </c>
      <c r="P808" s="59">
        <f t="shared" si="21"/>
        <v>22</v>
      </c>
      <c r="Q808" s="59">
        <f t="shared" si="21"/>
        <v>11</v>
      </c>
      <c r="R808" s="59">
        <f t="shared" si="21"/>
        <v>12</v>
      </c>
      <c r="S808" s="59">
        <f t="shared" si="21"/>
        <v>8</v>
      </c>
      <c r="T808" s="59">
        <f t="shared" si="21"/>
        <v>4</v>
      </c>
      <c r="U808" s="59">
        <f t="shared" si="21"/>
        <v>2</v>
      </c>
      <c r="V808" s="60">
        <f t="shared" si="21"/>
        <v>806</v>
      </c>
    </row>
    <row r="809" spans="1:22" ht="12.75" thickTop="1" thickBot="1">
      <c r="A809" s="49" t="s">
        <v>3</v>
      </c>
      <c r="B809" s="50" t="s">
        <v>1218</v>
      </c>
      <c r="C809" s="51" t="s">
        <v>1219</v>
      </c>
      <c r="D809" s="51" t="s">
        <v>1220</v>
      </c>
      <c r="E809" s="50" t="s">
        <v>1221</v>
      </c>
      <c r="F809" s="52" t="s">
        <v>1222</v>
      </c>
      <c r="G809" s="53" t="s">
        <v>1223</v>
      </c>
      <c r="H809" s="53" t="s">
        <v>1224</v>
      </c>
      <c r="I809" s="54" t="s">
        <v>4</v>
      </c>
      <c r="J809" s="50" t="str">
        <f>TEXT(0,1)</f>
        <v>1</v>
      </c>
      <c r="K809" s="50" t="str">
        <f>TEXT(0,2)</f>
        <v>2</v>
      </c>
      <c r="L809" s="50" t="str">
        <f>TEXT(0,3)</f>
        <v>3</v>
      </c>
      <c r="M809" s="50" t="str">
        <f>TEXT(0,4)</f>
        <v>4</v>
      </c>
      <c r="N809" s="50" t="str">
        <f>TEXT(0,5)</f>
        <v>5</v>
      </c>
      <c r="O809" s="50" t="str">
        <f>TEXT(0,6)</f>
        <v>6</v>
      </c>
      <c r="P809" s="50" t="str">
        <f>TEXT(0,7)</f>
        <v>7</v>
      </c>
      <c r="Q809" s="50" t="str">
        <f>TEXT(0,8)</f>
        <v>8</v>
      </c>
      <c r="R809" s="50" t="str">
        <f>TEXT(0,9)</f>
        <v>9</v>
      </c>
      <c r="S809" s="50" t="str">
        <f>TEXT(0,10)</f>
        <v>10</v>
      </c>
      <c r="T809" s="50" t="str">
        <f>TEXT(0,11)</f>
        <v>11</v>
      </c>
      <c r="U809" s="55" t="str">
        <f>TEXT(0,12)</f>
        <v>12</v>
      </c>
      <c r="V809" s="56" t="s">
        <v>5</v>
      </c>
    </row>
    <row r="810" spans="1:22" ht="12" thickTop="1">
      <c r="A810" s="24" t="s">
        <v>2</v>
      </c>
      <c r="B810" s="25">
        <v>4160</v>
      </c>
      <c r="C810" s="25" t="s">
        <v>244</v>
      </c>
      <c r="D810" s="25" t="s">
        <v>7</v>
      </c>
      <c r="E810" s="25">
        <v>1871</v>
      </c>
      <c r="F810" s="25" t="s">
        <v>1132</v>
      </c>
      <c r="G810" s="33">
        <v>4</v>
      </c>
      <c r="H810" s="34">
        <v>6</v>
      </c>
      <c r="I810" s="26">
        <v>0</v>
      </c>
      <c r="J810" s="26">
        <v>0</v>
      </c>
      <c r="K810" s="26">
        <v>0</v>
      </c>
      <c r="L810" s="26">
        <v>0</v>
      </c>
      <c r="M810" s="26">
        <v>25</v>
      </c>
      <c r="N810" s="26">
        <v>27</v>
      </c>
      <c r="O810" s="26">
        <v>24</v>
      </c>
      <c r="P810" s="26">
        <v>0</v>
      </c>
      <c r="Q810" s="26">
        <v>0</v>
      </c>
      <c r="R810" s="26">
        <v>0</v>
      </c>
      <c r="S810" s="26">
        <v>0</v>
      </c>
      <c r="T810" s="26">
        <v>0</v>
      </c>
      <c r="U810" s="26">
        <v>0</v>
      </c>
      <c r="V810" s="63">
        <v>76</v>
      </c>
    </row>
    <row r="811" spans="1:22">
      <c r="A811" s="27" t="s">
        <v>2</v>
      </c>
      <c r="B811" s="28">
        <v>4160</v>
      </c>
      <c r="C811" s="28" t="s">
        <v>244</v>
      </c>
      <c r="D811" s="28" t="s">
        <v>7</v>
      </c>
      <c r="E811" s="28">
        <v>1885</v>
      </c>
      <c r="F811" s="28" t="s">
        <v>1134</v>
      </c>
      <c r="G811" s="35">
        <v>4</v>
      </c>
      <c r="H811" s="36">
        <v>6</v>
      </c>
      <c r="I811" s="29">
        <v>0</v>
      </c>
      <c r="J811" s="29">
        <v>0</v>
      </c>
      <c r="K811" s="29">
        <v>0</v>
      </c>
      <c r="L811" s="29">
        <v>0</v>
      </c>
      <c r="M811" s="29">
        <v>12</v>
      </c>
      <c r="N811" s="29">
        <v>15</v>
      </c>
      <c r="O811" s="29">
        <v>14</v>
      </c>
      <c r="P811" s="29">
        <v>0</v>
      </c>
      <c r="Q811" s="29">
        <v>0</v>
      </c>
      <c r="R811" s="29">
        <v>0</v>
      </c>
      <c r="S811" s="29">
        <v>0</v>
      </c>
      <c r="T811" s="29">
        <v>0</v>
      </c>
      <c r="U811" s="29">
        <v>0</v>
      </c>
      <c r="V811" s="65">
        <v>41</v>
      </c>
    </row>
    <row r="812" spans="1:22">
      <c r="A812" s="27" t="s">
        <v>2</v>
      </c>
      <c r="B812" s="28">
        <v>4160</v>
      </c>
      <c r="C812" s="28" t="s">
        <v>244</v>
      </c>
      <c r="D812" s="28" t="s">
        <v>7</v>
      </c>
      <c r="E812" s="28">
        <v>1872</v>
      </c>
      <c r="F812" s="28" t="s">
        <v>1133</v>
      </c>
      <c r="G812" s="35">
        <v>4</v>
      </c>
      <c r="H812" s="36">
        <v>6</v>
      </c>
      <c r="I812" s="29">
        <v>0</v>
      </c>
      <c r="J812" s="29">
        <v>0</v>
      </c>
      <c r="K812" s="29">
        <v>0</v>
      </c>
      <c r="L812" s="29">
        <v>0</v>
      </c>
      <c r="M812" s="29">
        <v>31</v>
      </c>
      <c r="N812" s="29">
        <v>22</v>
      </c>
      <c r="O812" s="29">
        <v>26</v>
      </c>
      <c r="P812" s="29">
        <v>0</v>
      </c>
      <c r="Q812" s="29">
        <v>0</v>
      </c>
      <c r="R812" s="29">
        <v>0</v>
      </c>
      <c r="S812" s="29">
        <v>0</v>
      </c>
      <c r="T812" s="29">
        <v>0</v>
      </c>
      <c r="U812" s="29">
        <v>0</v>
      </c>
      <c r="V812" s="65">
        <v>79</v>
      </c>
    </row>
    <row r="813" spans="1:22">
      <c r="A813" s="27" t="s">
        <v>2</v>
      </c>
      <c r="B813" s="28">
        <v>4160</v>
      </c>
      <c r="C813" s="28" t="s">
        <v>244</v>
      </c>
      <c r="D813" s="28" t="s">
        <v>7</v>
      </c>
      <c r="E813" s="28">
        <v>1564</v>
      </c>
      <c r="F813" s="28" t="s">
        <v>245</v>
      </c>
      <c r="G813" s="35">
        <v>7</v>
      </c>
      <c r="H813" s="36">
        <v>12</v>
      </c>
      <c r="I813" s="29">
        <v>0</v>
      </c>
      <c r="J813" s="29">
        <v>0</v>
      </c>
      <c r="K813" s="29">
        <v>0</v>
      </c>
      <c r="L813" s="29">
        <v>0</v>
      </c>
      <c r="M813" s="29">
        <v>0</v>
      </c>
      <c r="N813" s="29">
        <v>0</v>
      </c>
      <c r="O813" s="29">
        <v>0</v>
      </c>
      <c r="P813" s="29">
        <v>12</v>
      </c>
      <c r="Q813" s="29">
        <v>0</v>
      </c>
      <c r="R813" s="29">
        <v>0</v>
      </c>
      <c r="S813" s="29">
        <v>2</v>
      </c>
      <c r="T813" s="29">
        <v>9</v>
      </c>
      <c r="U813" s="29">
        <v>1</v>
      </c>
      <c r="V813" s="65">
        <v>24</v>
      </c>
    </row>
    <row r="814" spans="1:22">
      <c r="A814" s="27" t="s">
        <v>2</v>
      </c>
      <c r="B814" s="28">
        <v>4160</v>
      </c>
      <c r="C814" s="28" t="s">
        <v>244</v>
      </c>
      <c r="D814" s="28" t="s">
        <v>7</v>
      </c>
      <c r="E814" s="28">
        <v>1866</v>
      </c>
      <c r="F814" s="28" t="s">
        <v>1131</v>
      </c>
      <c r="G814" s="35">
        <v>4</v>
      </c>
      <c r="H814" s="36">
        <v>6</v>
      </c>
      <c r="I814" s="29">
        <v>0</v>
      </c>
      <c r="J814" s="29">
        <v>0</v>
      </c>
      <c r="K814" s="29">
        <v>0</v>
      </c>
      <c r="L814" s="29">
        <v>0</v>
      </c>
      <c r="M814" s="29">
        <v>67</v>
      </c>
      <c r="N814" s="29">
        <v>54</v>
      </c>
      <c r="O814" s="29">
        <v>43</v>
      </c>
      <c r="P814" s="29">
        <v>0</v>
      </c>
      <c r="Q814" s="29">
        <v>0</v>
      </c>
      <c r="R814" s="29">
        <v>0</v>
      </c>
      <c r="S814" s="29">
        <v>0</v>
      </c>
      <c r="T814" s="29">
        <v>0</v>
      </c>
      <c r="U814" s="29">
        <v>0</v>
      </c>
      <c r="V814" s="65">
        <v>164</v>
      </c>
    </row>
    <row r="815" spans="1:22">
      <c r="A815" s="27" t="s">
        <v>2</v>
      </c>
      <c r="B815" s="28">
        <v>4160</v>
      </c>
      <c r="C815" s="28" t="s">
        <v>244</v>
      </c>
      <c r="D815" s="28" t="s">
        <v>7</v>
      </c>
      <c r="E815" s="28">
        <v>1894</v>
      </c>
      <c r="F815" s="28" t="s">
        <v>1136</v>
      </c>
      <c r="G815" s="35">
        <v>4</v>
      </c>
      <c r="H815" s="36">
        <v>6</v>
      </c>
      <c r="I815" s="29">
        <v>0</v>
      </c>
      <c r="J815" s="29">
        <v>0</v>
      </c>
      <c r="K815" s="29">
        <v>0</v>
      </c>
      <c r="L815" s="29">
        <v>0</v>
      </c>
      <c r="M815" s="29">
        <v>65</v>
      </c>
      <c r="N815" s="29">
        <v>64</v>
      </c>
      <c r="O815" s="29">
        <v>48</v>
      </c>
      <c r="P815" s="29">
        <v>0</v>
      </c>
      <c r="Q815" s="29">
        <v>0</v>
      </c>
      <c r="R815" s="29">
        <v>0</v>
      </c>
      <c r="S815" s="29">
        <v>0</v>
      </c>
      <c r="T815" s="29">
        <v>0</v>
      </c>
      <c r="U815" s="29">
        <v>0</v>
      </c>
      <c r="V815" s="65">
        <v>177</v>
      </c>
    </row>
    <row r="816" spans="1:22">
      <c r="A816" s="27" t="s">
        <v>2</v>
      </c>
      <c r="B816" s="28">
        <v>4160</v>
      </c>
      <c r="C816" s="28" t="s">
        <v>244</v>
      </c>
      <c r="D816" s="28" t="s">
        <v>7</v>
      </c>
      <c r="E816" s="28">
        <v>1890</v>
      </c>
      <c r="F816" s="28" t="s">
        <v>1135</v>
      </c>
      <c r="G816" s="35">
        <v>4</v>
      </c>
      <c r="H816" s="36">
        <v>6</v>
      </c>
      <c r="I816" s="29">
        <v>0</v>
      </c>
      <c r="J816" s="29">
        <v>0</v>
      </c>
      <c r="K816" s="29">
        <v>0</v>
      </c>
      <c r="L816" s="29">
        <v>0</v>
      </c>
      <c r="M816" s="29">
        <v>27</v>
      </c>
      <c r="N816" s="29">
        <v>31</v>
      </c>
      <c r="O816" s="29">
        <v>37</v>
      </c>
      <c r="P816" s="29">
        <v>0</v>
      </c>
      <c r="Q816" s="29">
        <v>0</v>
      </c>
      <c r="R816" s="29">
        <v>0</v>
      </c>
      <c r="S816" s="29">
        <v>0</v>
      </c>
      <c r="T816" s="29">
        <v>0</v>
      </c>
      <c r="U816" s="29">
        <v>0</v>
      </c>
      <c r="V816" s="65">
        <v>95</v>
      </c>
    </row>
    <row r="817" spans="1:22">
      <c r="A817" s="27" t="s">
        <v>2</v>
      </c>
      <c r="B817" s="28">
        <v>4160</v>
      </c>
      <c r="C817" s="28" t="s">
        <v>244</v>
      </c>
      <c r="D817" s="28" t="s">
        <v>7</v>
      </c>
      <c r="E817" s="28">
        <v>1767</v>
      </c>
      <c r="F817" s="28" t="s">
        <v>1130</v>
      </c>
      <c r="G817" s="35">
        <v>3</v>
      </c>
      <c r="H817" s="36">
        <v>6</v>
      </c>
      <c r="I817" s="29">
        <v>0</v>
      </c>
      <c r="J817" s="29">
        <v>0</v>
      </c>
      <c r="K817" s="29">
        <v>0</v>
      </c>
      <c r="L817" s="29">
        <v>1</v>
      </c>
      <c r="M817" s="29">
        <v>73</v>
      </c>
      <c r="N817" s="29">
        <v>42</v>
      </c>
      <c r="O817" s="29">
        <v>35</v>
      </c>
      <c r="P817" s="29">
        <v>0</v>
      </c>
      <c r="Q817" s="29">
        <v>0</v>
      </c>
      <c r="R817" s="29">
        <v>0</v>
      </c>
      <c r="S817" s="29">
        <v>0</v>
      </c>
      <c r="T817" s="29">
        <v>0</v>
      </c>
      <c r="U817" s="29">
        <v>0</v>
      </c>
      <c r="V817" s="65">
        <v>151</v>
      </c>
    </row>
    <row r="818" spans="1:22">
      <c r="A818" s="27" t="s">
        <v>2</v>
      </c>
      <c r="B818" s="28">
        <v>4160</v>
      </c>
      <c r="C818" s="28" t="s">
        <v>244</v>
      </c>
      <c r="D818" s="28" t="s">
        <v>7</v>
      </c>
      <c r="E818" s="28">
        <v>1354</v>
      </c>
      <c r="F818" s="28" t="s">
        <v>1129</v>
      </c>
      <c r="G818" s="35">
        <v>4</v>
      </c>
      <c r="H818" s="36">
        <v>6</v>
      </c>
      <c r="I818" s="29">
        <v>0</v>
      </c>
      <c r="J818" s="29">
        <v>0</v>
      </c>
      <c r="K818" s="29">
        <v>0</v>
      </c>
      <c r="L818" s="29">
        <v>0</v>
      </c>
      <c r="M818" s="29">
        <v>95</v>
      </c>
      <c r="N818" s="29">
        <v>85</v>
      </c>
      <c r="O818" s="29">
        <v>70</v>
      </c>
      <c r="P818" s="29">
        <v>0</v>
      </c>
      <c r="Q818" s="29">
        <v>0</v>
      </c>
      <c r="R818" s="29">
        <v>0</v>
      </c>
      <c r="S818" s="29">
        <v>0</v>
      </c>
      <c r="T818" s="29">
        <v>0</v>
      </c>
      <c r="U818" s="29">
        <v>0</v>
      </c>
      <c r="V818" s="65">
        <v>250</v>
      </c>
    </row>
    <row r="819" spans="1:22" ht="12" thickBot="1">
      <c r="A819" s="39" t="s">
        <v>2</v>
      </c>
      <c r="B819" s="40">
        <v>4160</v>
      </c>
      <c r="C819" s="40" t="s">
        <v>244</v>
      </c>
      <c r="D819" s="40" t="s">
        <v>7</v>
      </c>
      <c r="E819" s="40">
        <v>1873</v>
      </c>
      <c r="F819" s="40" t="s">
        <v>246</v>
      </c>
      <c r="G819" s="41">
        <v>4</v>
      </c>
      <c r="H819" s="42">
        <v>6</v>
      </c>
      <c r="I819" s="43">
        <v>0</v>
      </c>
      <c r="J819" s="43">
        <v>0</v>
      </c>
      <c r="K819" s="43">
        <v>0</v>
      </c>
      <c r="L819" s="43">
        <v>0</v>
      </c>
      <c r="M819" s="43">
        <v>25</v>
      </c>
      <c r="N819" s="43">
        <v>29</v>
      </c>
      <c r="O819" s="43">
        <v>13</v>
      </c>
      <c r="P819" s="43">
        <v>0</v>
      </c>
      <c r="Q819" s="43">
        <v>0</v>
      </c>
      <c r="R819" s="43">
        <v>0</v>
      </c>
      <c r="S819" s="43">
        <v>0</v>
      </c>
      <c r="T819" s="43">
        <v>0</v>
      </c>
      <c r="U819" s="43">
        <v>0</v>
      </c>
      <c r="V819" s="66">
        <v>67</v>
      </c>
    </row>
    <row r="820" spans="1:22" ht="12.75" thickTop="1" thickBot="1">
      <c r="A820" s="77"/>
      <c r="B820" s="58"/>
      <c r="C820" s="58"/>
      <c r="D820" s="58"/>
      <c r="E820" s="58"/>
      <c r="F820" s="61" t="s">
        <v>244</v>
      </c>
      <c r="G820" s="59"/>
      <c r="H820" s="62"/>
      <c r="I820" s="59">
        <f t="shared" ref="I820:V820" si="22">SUM(I810:I819)</f>
        <v>0</v>
      </c>
      <c r="J820" s="59">
        <f t="shared" si="22"/>
        <v>0</v>
      </c>
      <c r="K820" s="59">
        <f t="shared" si="22"/>
        <v>0</v>
      </c>
      <c r="L820" s="59">
        <f t="shared" si="22"/>
        <v>1</v>
      </c>
      <c r="M820" s="59">
        <f t="shared" si="22"/>
        <v>420</v>
      </c>
      <c r="N820" s="59">
        <f t="shared" si="22"/>
        <v>369</v>
      </c>
      <c r="O820" s="59">
        <f t="shared" si="22"/>
        <v>310</v>
      </c>
      <c r="P820" s="59">
        <f t="shared" si="22"/>
        <v>12</v>
      </c>
      <c r="Q820" s="59">
        <f t="shared" si="22"/>
        <v>0</v>
      </c>
      <c r="R820" s="59">
        <f t="shared" si="22"/>
        <v>0</v>
      </c>
      <c r="S820" s="59">
        <f t="shared" si="22"/>
        <v>2</v>
      </c>
      <c r="T820" s="59">
        <f t="shared" si="22"/>
        <v>9</v>
      </c>
      <c r="U820" s="59">
        <f t="shared" si="22"/>
        <v>1</v>
      </c>
      <c r="V820" s="60">
        <f t="shared" si="22"/>
        <v>1124</v>
      </c>
    </row>
    <row r="821" spans="1:22" ht="12.75" thickTop="1" thickBot="1">
      <c r="A821" s="351"/>
    </row>
    <row r="822" spans="1:22" ht="12" thickTop="1">
      <c r="A822" s="24" t="s">
        <v>2</v>
      </c>
      <c r="B822" s="25">
        <v>2155</v>
      </c>
      <c r="C822" s="25" t="s">
        <v>107</v>
      </c>
      <c r="D822" s="25" t="s">
        <v>7</v>
      </c>
      <c r="E822" s="25">
        <v>5601</v>
      </c>
      <c r="F822" s="25" t="s">
        <v>577</v>
      </c>
      <c r="G822" s="33">
        <v>1</v>
      </c>
      <c r="H822" s="34">
        <v>12</v>
      </c>
      <c r="I822" s="26">
        <v>0</v>
      </c>
      <c r="J822" s="26">
        <v>1</v>
      </c>
      <c r="K822" s="26">
        <v>0</v>
      </c>
      <c r="L822" s="26">
        <v>0</v>
      </c>
      <c r="M822" s="26">
        <v>0</v>
      </c>
      <c r="N822" s="26">
        <v>0</v>
      </c>
      <c r="O822" s="26">
        <v>0</v>
      </c>
      <c r="P822" s="26">
        <v>0</v>
      </c>
      <c r="Q822" s="26">
        <v>0</v>
      </c>
      <c r="R822" s="26">
        <v>0</v>
      </c>
      <c r="S822" s="26">
        <v>11</v>
      </c>
      <c r="T822" s="26">
        <v>14</v>
      </c>
      <c r="U822" s="26">
        <v>4</v>
      </c>
      <c r="V822" s="63">
        <v>30</v>
      </c>
    </row>
    <row r="823" spans="1:22">
      <c r="A823" s="27" t="s">
        <v>2</v>
      </c>
      <c r="B823" s="28">
        <v>2155</v>
      </c>
      <c r="C823" s="28" t="s">
        <v>107</v>
      </c>
      <c r="D823" s="28" t="s">
        <v>7</v>
      </c>
      <c r="E823" s="28">
        <v>5519</v>
      </c>
      <c r="F823" s="28" t="s">
        <v>576</v>
      </c>
      <c r="G823" s="35">
        <v>7</v>
      </c>
      <c r="H823" s="36">
        <v>8</v>
      </c>
      <c r="I823" s="29">
        <v>0</v>
      </c>
      <c r="J823" s="29">
        <v>0</v>
      </c>
      <c r="K823" s="29">
        <v>0</v>
      </c>
      <c r="L823" s="29">
        <v>0</v>
      </c>
      <c r="M823" s="29">
        <v>0</v>
      </c>
      <c r="N823" s="29">
        <v>0</v>
      </c>
      <c r="O823" s="29">
        <v>0</v>
      </c>
      <c r="P823" s="29">
        <v>174</v>
      </c>
      <c r="Q823" s="29">
        <v>54</v>
      </c>
      <c r="R823" s="29">
        <v>0</v>
      </c>
      <c r="S823" s="29">
        <v>0</v>
      </c>
      <c r="T823" s="29">
        <v>0</v>
      </c>
      <c r="U823" s="29">
        <v>0</v>
      </c>
      <c r="V823" s="65">
        <v>228</v>
      </c>
    </row>
    <row r="824" spans="1:22">
      <c r="A824" s="27" t="s">
        <v>2</v>
      </c>
      <c r="B824" s="28">
        <v>2155</v>
      </c>
      <c r="C824" s="28" t="s">
        <v>107</v>
      </c>
      <c r="D824" s="28" t="s">
        <v>7</v>
      </c>
      <c r="E824" s="28">
        <v>5725</v>
      </c>
      <c r="F824" s="28" t="s">
        <v>578</v>
      </c>
      <c r="G824" s="35">
        <v>11</v>
      </c>
      <c r="H824" s="36">
        <v>12</v>
      </c>
      <c r="I824" s="29">
        <v>0</v>
      </c>
      <c r="J824" s="29">
        <v>0</v>
      </c>
      <c r="K824" s="29">
        <v>0</v>
      </c>
      <c r="L824" s="29">
        <v>0</v>
      </c>
      <c r="M824" s="29">
        <v>0</v>
      </c>
      <c r="N824" s="29">
        <v>0</v>
      </c>
      <c r="O824" s="29">
        <v>0</v>
      </c>
      <c r="P824" s="29">
        <v>0</v>
      </c>
      <c r="Q824" s="29">
        <v>0</v>
      </c>
      <c r="R824" s="29">
        <v>0</v>
      </c>
      <c r="S824" s="29">
        <v>0</v>
      </c>
      <c r="T824" s="29">
        <v>11</v>
      </c>
      <c r="U824" s="29">
        <v>4</v>
      </c>
      <c r="V824" s="65">
        <v>15</v>
      </c>
    </row>
    <row r="825" spans="1:22" ht="12" thickBot="1">
      <c r="A825" s="39" t="s">
        <v>2</v>
      </c>
      <c r="B825" s="40">
        <v>2155</v>
      </c>
      <c r="C825" s="40" t="s">
        <v>107</v>
      </c>
      <c r="D825" s="40" t="s">
        <v>7</v>
      </c>
      <c r="E825" s="40">
        <v>660</v>
      </c>
      <c r="F825" s="40" t="s">
        <v>575</v>
      </c>
      <c r="G825" s="41">
        <v>11</v>
      </c>
      <c r="H825" s="42">
        <v>12</v>
      </c>
      <c r="I825" s="43">
        <v>0</v>
      </c>
      <c r="J825" s="43">
        <v>0</v>
      </c>
      <c r="K825" s="43">
        <v>0</v>
      </c>
      <c r="L825" s="43">
        <v>0</v>
      </c>
      <c r="M825" s="43">
        <v>0</v>
      </c>
      <c r="N825" s="43">
        <v>0</v>
      </c>
      <c r="O825" s="43">
        <v>0</v>
      </c>
      <c r="P825" s="43">
        <v>0</v>
      </c>
      <c r="Q825" s="43">
        <v>0</v>
      </c>
      <c r="R825" s="43">
        <v>0</v>
      </c>
      <c r="S825" s="43">
        <v>0</v>
      </c>
      <c r="T825" s="43">
        <v>28</v>
      </c>
      <c r="U825" s="43">
        <v>18</v>
      </c>
      <c r="V825" s="66">
        <v>46</v>
      </c>
    </row>
    <row r="826" spans="1:22" ht="12.75" thickTop="1" thickBot="1">
      <c r="A826" s="77"/>
      <c r="B826" s="58"/>
      <c r="C826" s="58"/>
      <c r="D826" s="58"/>
      <c r="E826" s="58"/>
      <c r="F826" s="61" t="s">
        <v>107</v>
      </c>
      <c r="G826" s="59"/>
      <c r="H826" s="62"/>
      <c r="I826" s="59">
        <f t="shared" ref="I826:V826" si="23">SUM(I822:I825)</f>
        <v>0</v>
      </c>
      <c r="J826" s="59">
        <f t="shared" si="23"/>
        <v>1</v>
      </c>
      <c r="K826" s="59">
        <f t="shared" si="23"/>
        <v>0</v>
      </c>
      <c r="L826" s="59">
        <f t="shared" si="23"/>
        <v>0</v>
      </c>
      <c r="M826" s="59">
        <f t="shared" si="23"/>
        <v>0</v>
      </c>
      <c r="N826" s="59">
        <f t="shared" si="23"/>
        <v>0</v>
      </c>
      <c r="O826" s="59">
        <f t="shared" si="23"/>
        <v>0</v>
      </c>
      <c r="P826" s="59">
        <f t="shared" si="23"/>
        <v>174</v>
      </c>
      <c r="Q826" s="59">
        <f t="shared" si="23"/>
        <v>54</v>
      </c>
      <c r="R826" s="59">
        <f t="shared" si="23"/>
        <v>0</v>
      </c>
      <c r="S826" s="59">
        <f t="shared" si="23"/>
        <v>11</v>
      </c>
      <c r="T826" s="59">
        <f t="shared" si="23"/>
        <v>53</v>
      </c>
      <c r="U826" s="59">
        <f t="shared" si="23"/>
        <v>26</v>
      </c>
      <c r="V826" s="60">
        <f t="shared" si="23"/>
        <v>319</v>
      </c>
    </row>
    <row r="827" spans="1:22" ht="12.75" thickTop="1" thickBot="1">
      <c r="A827" s="351"/>
    </row>
    <row r="828" spans="1:22" ht="12" thickTop="1">
      <c r="A828" s="24" t="s">
        <v>2</v>
      </c>
      <c r="B828" s="25">
        <v>4130</v>
      </c>
      <c r="C828" s="25" t="s">
        <v>240</v>
      </c>
      <c r="D828" s="25" t="s">
        <v>7</v>
      </c>
      <c r="E828" s="25">
        <v>1172</v>
      </c>
      <c r="F828" s="25" t="s">
        <v>1124</v>
      </c>
      <c r="G828" s="33">
        <v>4</v>
      </c>
      <c r="H828" s="34">
        <v>6</v>
      </c>
      <c r="I828" s="33">
        <v>0</v>
      </c>
      <c r="J828" s="26">
        <v>0</v>
      </c>
      <c r="K828" s="26">
        <v>0</v>
      </c>
      <c r="L828" s="26">
        <v>0</v>
      </c>
      <c r="M828" s="26">
        <v>53</v>
      </c>
      <c r="N828" s="26">
        <v>46</v>
      </c>
      <c r="O828" s="26">
        <v>51</v>
      </c>
      <c r="P828" s="26">
        <v>0</v>
      </c>
      <c r="Q828" s="26">
        <v>0</v>
      </c>
      <c r="R828" s="26">
        <v>0</v>
      </c>
      <c r="S828" s="26">
        <v>0</v>
      </c>
      <c r="T828" s="26">
        <v>0</v>
      </c>
      <c r="U828" s="26">
        <v>0</v>
      </c>
      <c r="V828" s="63">
        <v>150</v>
      </c>
    </row>
    <row r="829" spans="1:22">
      <c r="A829" s="27" t="s">
        <v>2</v>
      </c>
      <c r="B829" s="28">
        <v>4130</v>
      </c>
      <c r="C829" s="28" t="s">
        <v>240</v>
      </c>
      <c r="D829" s="28" t="s">
        <v>7</v>
      </c>
      <c r="E829" s="28">
        <v>1454</v>
      </c>
      <c r="F829" s="28" t="s">
        <v>1126</v>
      </c>
      <c r="G829" s="35">
        <v>4</v>
      </c>
      <c r="H829" s="36">
        <v>8</v>
      </c>
      <c r="I829" s="35">
        <v>0</v>
      </c>
      <c r="J829" s="29">
        <v>0</v>
      </c>
      <c r="K829" s="29">
        <v>0</v>
      </c>
      <c r="L829" s="29">
        <v>0</v>
      </c>
      <c r="M829" s="29">
        <v>93</v>
      </c>
      <c r="N829" s="29">
        <v>75</v>
      </c>
      <c r="O829" s="29">
        <v>58</v>
      </c>
      <c r="P829" s="29">
        <v>49</v>
      </c>
      <c r="Q829" s="29">
        <v>1</v>
      </c>
      <c r="R829" s="29">
        <v>0</v>
      </c>
      <c r="S829" s="29">
        <v>0</v>
      </c>
      <c r="T829" s="29">
        <v>0</v>
      </c>
      <c r="U829" s="29">
        <v>0</v>
      </c>
      <c r="V829" s="65">
        <v>276</v>
      </c>
    </row>
    <row r="830" spans="1:22">
      <c r="A830" s="27" t="s">
        <v>2</v>
      </c>
      <c r="B830" s="28">
        <v>4130</v>
      </c>
      <c r="C830" s="28" t="s">
        <v>240</v>
      </c>
      <c r="D830" s="28" t="s">
        <v>7</v>
      </c>
      <c r="E830" s="28">
        <v>1955</v>
      </c>
      <c r="F830" s="28" t="s">
        <v>1128</v>
      </c>
      <c r="G830" s="35">
        <v>4</v>
      </c>
      <c r="H830" s="36">
        <v>7</v>
      </c>
      <c r="I830" s="35">
        <v>0</v>
      </c>
      <c r="J830" s="29">
        <v>0</v>
      </c>
      <c r="K830" s="29">
        <v>0</v>
      </c>
      <c r="L830" s="29">
        <v>0</v>
      </c>
      <c r="M830" s="29">
        <v>39</v>
      </c>
      <c r="N830" s="29">
        <v>41</v>
      </c>
      <c r="O830" s="29">
        <v>48</v>
      </c>
      <c r="P830" s="29">
        <v>47</v>
      </c>
      <c r="Q830" s="29">
        <v>0</v>
      </c>
      <c r="R830" s="29">
        <v>0</v>
      </c>
      <c r="S830" s="29">
        <v>0</v>
      </c>
      <c r="T830" s="29">
        <v>0</v>
      </c>
      <c r="U830" s="29">
        <v>0</v>
      </c>
      <c r="V830" s="65">
        <v>175</v>
      </c>
    </row>
    <row r="831" spans="1:22">
      <c r="A831" s="27" t="s">
        <v>2</v>
      </c>
      <c r="B831" s="28">
        <v>4130</v>
      </c>
      <c r="C831" s="28" t="s">
        <v>240</v>
      </c>
      <c r="D831" s="28" t="s">
        <v>7</v>
      </c>
      <c r="E831" s="28">
        <v>1176</v>
      </c>
      <c r="F831" s="28" t="s">
        <v>1125</v>
      </c>
      <c r="G831" s="35">
        <v>4</v>
      </c>
      <c r="H831" s="36">
        <v>7</v>
      </c>
      <c r="I831" s="35">
        <v>0</v>
      </c>
      <c r="J831" s="29">
        <v>0</v>
      </c>
      <c r="K831" s="29">
        <v>0</v>
      </c>
      <c r="L831" s="29">
        <v>0</v>
      </c>
      <c r="M831" s="29">
        <v>11</v>
      </c>
      <c r="N831" s="29">
        <v>12</v>
      </c>
      <c r="O831" s="29">
        <v>5</v>
      </c>
      <c r="P831" s="29">
        <v>10</v>
      </c>
      <c r="Q831" s="29">
        <v>0</v>
      </c>
      <c r="R831" s="29">
        <v>0</v>
      </c>
      <c r="S831" s="29">
        <v>0</v>
      </c>
      <c r="T831" s="29">
        <v>0</v>
      </c>
      <c r="U831" s="29">
        <v>0</v>
      </c>
      <c r="V831" s="65">
        <v>38</v>
      </c>
    </row>
    <row r="832" spans="1:22">
      <c r="A832" s="27" t="s">
        <v>2</v>
      </c>
      <c r="B832" s="28">
        <v>4130</v>
      </c>
      <c r="C832" s="28" t="s">
        <v>240</v>
      </c>
      <c r="D832" s="28" t="s">
        <v>7</v>
      </c>
      <c r="E832" s="28">
        <v>2157</v>
      </c>
      <c r="F832" s="28" t="s">
        <v>243</v>
      </c>
      <c r="G832" s="35">
        <v>8</v>
      </c>
      <c r="H832" s="36">
        <v>8</v>
      </c>
      <c r="I832" s="35">
        <v>0</v>
      </c>
      <c r="J832" s="29">
        <v>0</v>
      </c>
      <c r="K832" s="29">
        <v>0</v>
      </c>
      <c r="L832" s="29">
        <v>0</v>
      </c>
      <c r="M832" s="29">
        <v>0</v>
      </c>
      <c r="N832" s="29">
        <v>0</v>
      </c>
      <c r="O832" s="29">
        <v>0</v>
      </c>
      <c r="P832" s="29">
        <v>0</v>
      </c>
      <c r="Q832" s="29">
        <v>77</v>
      </c>
      <c r="R832" s="29">
        <v>0</v>
      </c>
      <c r="S832" s="29">
        <v>0</v>
      </c>
      <c r="T832" s="29">
        <v>0</v>
      </c>
      <c r="U832" s="29">
        <v>0</v>
      </c>
      <c r="V832" s="65">
        <v>77</v>
      </c>
    </row>
    <row r="833" spans="1:22">
      <c r="A833" s="27" t="s">
        <v>2</v>
      </c>
      <c r="B833" s="28">
        <v>4130</v>
      </c>
      <c r="C833" s="28" t="s">
        <v>240</v>
      </c>
      <c r="D833" s="28" t="s">
        <v>7</v>
      </c>
      <c r="E833" s="28">
        <v>1178</v>
      </c>
      <c r="F833" s="28" t="s">
        <v>241</v>
      </c>
      <c r="G833" s="35">
        <v>9</v>
      </c>
      <c r="H833" s="36">
        <v>12</v>
      </c>
      <c r="I833" s="35">
        <v>0</v>
      </c>
      <c r="J833" s="29">
        <v>0</v>
      </c>
      <c r="K833" s="29">
        <v>0</v>
      </c>
      <c r="L833" s="29">
        <v>0</v>
      </c>
      <c r="M833" s="29">
        <v>0</v>
      </c>
      <c r="N833" s="29">
        <v>0</v>
      </c>
      <c r="O833" s="29">
        <v>0</v>
      </c>
      <c r="P833" s="29">
        <v>0</v>
      </c>
      <c r="Q833" s="29">
        <v>0</v>
      </c>
      <c r="R833" s="29">
        <v>28</v>
      </c>
      <c r="S833" s="29">
        <v>13</v>
      </c>
      <c r="T833" s="29">
        <v>6</v>
      </c>
      <c r="U833" s="29">
        <v>1</v>
      </c>
      <c r="V833" s="65">
        <v>48</v>
      </c>
    </row>
    <row r="834" spans="1:22">
      <c r="A834" s="27" t="s">
        <v>2</v>
      </c>
      <c r="B834" s="28">
        <v>4130</v>
      </c>
      <c r="C834" s="28" t="s">
        <v>240</v>
      </c>
      <c r="D834" s="28" t="s">
        <v>7</v>
      </c>
      <c r="E834" s="28">
        <v>1181</v>
      </c>
      <c r="F834" s="28" t="s">
        <v>437</v>
      </c>
      <c r="G834" s="35">
        <v>4</v>
      </c>
      <c r="H834" s="36">
        <v>7</v>
      </c>
      <c r="I834" s="35">
        <v>0</v>
      </c>
      <c r="J834" s="29">
        <v>0</v>
      </c>
      <c r="K834" s="29">
        <v>0</v>
      </c>
      <c r="L834" s="29">
        <v>0</v>
      </c>
      <c r="M834" s="29">
        <v>47</v>
      </c>
      <c r="N834" s="29">
        <v>46</v>
      </c>
      <c r="O834" s="29">
        <v>32</v>
      </c>
      <c r="P834" s="29">
        <v>28</v>
      </c>
      <c r="Q834" s="29">
        <v>0</v>
      </c>
      <c r="R834" s="29">
        <v>0</v>
      </c>
      <c r="S834" s="29">
        <v>0</v>
      </c>
      <c r="T834" s="29">
        <v>0</v>
      </c>
      <c r="U834" s="29">
        <v>0</v>
      </c>
      <c r="V834" s="65">
        <v>153</v>
      </c>
    </row>
    <row r="835" spans="1:22">
      <c r="A835" s="27" t="s">
        <v>2</v>
      </c>
      <c r="B835" s="28">
        <v>4130</v>
      </c>
      <c r="C835" s="28" t="s">
        <v>240</v>
      </c>
      <c r="D835" s="28" t="s">
        <v>7</v>
      </c>
      <c r="E835" s="28">
        <v>1170</v>
      </c>
      <c r="F835" s="28" t="s">
        <v>1122</v>
      </c>
      <c r="G835" s="35">
        <v>4</v>
      </c>
      <c r="H835" s="36">
        <v>6</v>
      </c>
      <c r="I835" s="35">
        <v>0</v>
      </c>
      <c r="J835" s="29">
        <v>0</v>
      </c>
      <c r="K835" s="29">
        <v>0</v>
      </c>
      <c r="L835" s="29">
        <v>0</v>
      </c>
      <c r="M835" s="29">
        <v>21</v>
      </c>
      <c r="N835" s="29">
        <v>14</v>
      </c>
      <c r="O835" s="29">
        <v>24</v>
      </c>
      <c r="P835" s="29">
        <v>0</v>
      </c>
      <c r="Q835" s="29">
        <v>0</v>
      </c>
      <c r="R835" s="29">
        <v>0</v>
      </c>
      <c r="S835" s="29">
        <v>0</v>
      </c>
      <c r="T835" s="29">
        <v>0</v>
      </c>
      <c r="U835" s="29">
        <v>0</v>
      </c>
      <c r="V835" s="65">
        <v>59</v>
      </c>
    </row>
    <row r="836" spans="1:22">
      <c r="A836" s="27" t="s">
        <v>2</v>
      </c>
      <c r="B836" s="28">
        <v>4130</v>
      </c>
      <c r="C836" s="28" t="s">
        <v>240</v>
      </c>
      <c r="D836" s="28" t="s">
        <v>7</v>
      </c>
      <c r="E836" s="28">
        <v>1171</v>
      </c>
      <c r="F836" s="28" t="s">
        <v>1123</v>
      </c>
      <c r="G836" s="35">
        <v>4</v>
      </c>
      <c r="H836" s="36">
        <v>12</v>
      </c>
      <c r="I836" s="35">
        <v>0</v>
      </c>
      <c r="J836" s="29">
        <v>0</v>
      </c>
      <c r="K836" s="29">
        <v>0</v>
      </c>
      <c r="L836" s="29">
        <v>0</v>
      </c>
      <c r="M836" s="29">
        <v>25</v>
      </c>
      <c r="N836" s="29">
        <v>19</v>
      </c>
      <c r="O836" s="29">
        <v>23</v>
      </c>
      <c r="P836" s="29">
        <v>10</v>
      </c>
      <c r="Q836" s="29">
        <v>13</v>
      </c>
      <c r="R836" s="29">
        <v>7</v>
      </c>
      <c r="S836" s="29">
        <v>0</v>
      </c>
      <c r="T836" s="29">
        <v>3</v>
      </c>
      <c r="U836" s="29">
        <v>1</v>
      </c>
      <c r="V836" s="65">
        <v>101</v>
      </c>
    </row>
    <row r="837" spans="1:22" ht="12" thickBot="1">
      <c r="A837" s="39" t="s">
        <v>2</v>
      </c>
      <c r="B837" s="40">
        <v>4130</v>
      </c>
      <c r="C837" s="40" t="s">
        <v>240</v>
      </c>
      <c r="D837" s="40" t="s">
        <v>7</v>
      </c>
      <c r="E837" s="40">
        <v>1470</v>
      </c>
      <c r="F837" s="40" t="s">
        <v>1127</v>
      </c>
      <c r="G837" s="41">
        <v>5</v>
      </c>
      <c r="H837" s="42">
        <v>9</v>
      </c>
      <c r="I837" s="41">
        <v>0</v>
      </c>
      <c r="J837" s="43">
        <v>0</v>
      </c>
      <c r="K837" s="43">
        <v>0</v>
      </c>
      <c r="L837" s="43">
        <v>0</v>
      </c>
      <c r="M837" s="43">
        <v>0</v>
      </c>
      <c r="N837" s="43">
        <v>22</v>
      </c>
      <c r="O837" s="43">
        <v>20</v>
      </c>
      <c r="P837" s="43">
        <v>22</v>
      </c>
      <c r="Q837" s="43">
        <v>17</v>
      </c>
      <c r="R837" s="43">
        <v>23</v>
      </c>
      <c r="S837" s="43">
        <v>0</v>
      </c>
      <c r="T837" s="43">
        <v>0</v>
      </c>
      <c r="U837" s="43">
        <v>0</v>
      </c>
      <c r="V837" s="66">
        <v>104</v>
      </c>
    </row>
    <row r="838" spans="1:22" ht="12.75" thickTop="1" thickBot="1">
      <c r="A838" s="77"/>
      <c r="B838" s="58"/>
      <c r="C838" s="58"/>
      <c r="D838" s="58"/>
      <c r="E838" s="58"/>
      <c r="F838" s="61" t="s">
        <v>240</v>
      </c>
      <c r="G838" s="59"/>
      <c r="H838" s="59"/>
      <c r="I838" s="67">
        <f t="shared" ref="I838:V838" si="24">SUM(I828:I837)</f>
        <v>0</v>
      </c>
      <c r="J838" s="59">
        <f t="shared" si="24"/>
        <v>0</v>
      </c>
      <c r="K838" s="59">
        <f t="shared" si="24"/>
        <v>0</v>
      </c>
      <c r="L838" s="59">
        <f t="shared" si="24"/>
        <v>0</v>
      </c>
      <c r="M838" s="59">
        <f t="shared" si="24"/>
        <v>289</v>
      </c>
      <c r="N838" s="59">
        <f t="shared" si="24"/>
        <v>275</v>
      </c>
      <c r="O838" s="59">
        <f t="shared" si="24"/>
        <v>261</v>
      </c>
      <c r="P838" s="59">
        <f t="shared" si="24"/>
        <v>166</v>
      </c>
      <c r="Q838" s="59">
        <f t="shared" si="24"/>
        <v>108</v>
      </c>
      <c r="R838" s="59">
        <f t="shared" si="24"/>
        <v>58</v>
      </c>
      <c r="S838" s="59">
        <f t="shared" si="24"/>
        <v>13</v>
      </c>
      <c r="T838" s="59">
        <f t="shared" si="24"/>
        <v>9</v>
      </c>
      <c r="U838" s="59">
        <f t="shared" si="24"/>
        <v>2</v>
      </c>
      <c r="V838" s="60">
        <f t="shared" si="24"/>
        <v>1181</v>
      </c>
    </row>
    <row r="839" spans="1:22" ht="12.75" thickTop="1" thickBot="1">
      <c r="A839" s="351"/>
    </row>
    <row r="840" spans="1:22" ht="12" thickTop="1">
      <c r="A840" s="24" t="s">
        <v>2</v>
      </c>
      <c r="B840" s="25">
        <v>3240</v>
      </c>
      <c r="C840" s="25" t="s">
        <v>201</v>
      </c>
      <c r="D840" s="25" t="s">
        <v>7</v>
      </c>
      <c r="E840" s="25">
        <v>1142</v>
      </c>
      <c r="F840" s="25" t="s">
        <v>1010</v>
      </c>
      <c r="G840" s="33">
        <v>4</v>
      </c>
      <c r="H840" s="34">
        <v>8</v>
      </c>
      <c r="I840" s="26">
        <v>0</v>
      </c>
      <c r="J840" s="26">
        <v>0</v>
      </c>
      <c r="K840" s="26">
        <v>0</v>
      </c>
      <c r="L840" s="26">
        <v>0</v>
      </c>
      <c r="M840" s="26">
        <v>58</v>
      </c>
      <c r="N840" s="26">
        <v>65</v>
      </c>
      <c r="O840" s="26">
        <v>76</v>
      </c>
      <c r="P840" s="26">
        <v>21</v>
      </c>
      <c r="Q840" s="26">
        <v>15</v>
      </c>
      <c r="R840" s="26">
        <v>0</v>
      </c>
      <c r="S840" s="26">
        <v>0</v>
      </c>
      <c r="T840" s="26">
        <v>0</v>
      </c>
      <c r="U840" s="26">
        <v>0</v>
      </c>
      <c r="V840" s="63">
        <v>235</v>
      </c>
    </row>
    <row r="841" spans="1:22">
      <c r="A841" s="27" t="s">
        <v>2</v>
      </c>
      <c r="B841" s="28">
        <v>3240</v>
      </c>
      <c r="C841" s="28" t="s">
        <v>201</v>
      </c>
      <c r="D841" s="28" t="s">
        <v>7</v>
      </c>
      <c r="E841" s="28">
        <v>1152</v>
      </c>
      <c r="F841" s="28" t="s">
        <v>1015</v>
      </c>
      <c r="G841" s="35">
        <v>4</v>
      </c>
      <c r="H841" s="36">
        <v>8</v>
      </c>
      <c r="I841" s="29">
        <v>0</v>
      </c>
      <c r="J841" s="29">
        <v>0</v>
      </c>
      <c r="K841" s="29">
        <v>0</v>
      </c>
      <c r="L841" s="29">
        <v>0</v>
      </c>
      <c r="M841" s="29">
        <v>38</v>
      </c>
      <c r="N841" s="29">
        <v>36</v>
      </c>
      <c r="O841" s="29">
        <v>36</v>
      </c>
      <c r="P841" s="29">
        <v>19</v>
      </c>
      <c r="Q841" s="29">
        <v>12</v>
      </c>
      <c r="R841" s="29">
        <v>0</v>
      </c>
      <c r="S841" s="29">
        <v>0</v>
      </c>
      <c r="T841" s="29">
        <v>0</v>
      </c>
      <c r="U841" s="29">
        <v>0</v>
      </c>
      <c r="V841" s="65">
        <v>141</v>
      </c>
    </row>
    <row r="842" spans="1:22">
      <c r="A842" s="27" t="s">
        <v>2</v>
      </c>
      <c r="B842" s="28">
        <v>3240</v>
      </c>
      <c r="C842" s="28" t="s">
        <v>201</v>
      </c>
      <c r="D842" s="28" t="s">
        <v>7</v>
      </c>
      <c r="E842" s="28">
        <v>1140</v>
      </c>
      <c r="F842" s="28" t="s">
        <v>1008</v>
      </c>
      <c r="G842" s="35">
        <v>3</v>
      </c>
      <c r="H842" s="36">
        <v>6</v>
      </c>
      <c r="I842" s="29">
        <v>0</v>
      </c>
      <c r="J842" s="29">
        <v>0</v>
      </c>
      <c r="K842" s="29">
        <v>0</v>
      </c>
      <c r="L842" s="29">
        <v>1</v>
      </c>
      <c r="M842" s="29">
        <v>24</v>
      </c>
      <c r="N842" s="29">
        <v>24</v>
      </c>
      <c r="O842" s="29">
        <v>9</v>
      </c>
      <c r="P842" s="29">
        <v>0</v>
      </c>
      <c r="Q842" s="29">
        <v>0</v>
      </c>
      <c r="R842" s="29">
        <v>0</v>
      </c>
      <c r="S842" s="29">
        <v>0</v>
      </c>
      <c r="T842" s="29">
        <v>0</v>
      </c>
      <c r="U842" s="29">
        <v>0</v>
      </c>
      <c r="V842" s="65">
        <v>58</v>
      </c>
    </row>
    <row r="843" spans="1:22">
      <c r="A843" s="27" t="s">
        <v>2</v>
      </c>
      <c r="B843" s="28">
        <v>3240</v>
      </c>
      <c r="C843" s="28" t="s">
        <v>201</v>
      </c>
      <c r="D843" s="28" t="s">
        <v>7</v>
      </c>
      <c r="E843" s="28">
        <v>1761</v>
      </c>
      <c r="F843" s="28" t="s">
        <v>203</v>
      </c>
      <c r="G843" s="35">
        <v>10</v>
      </c>
      <c r="H843" s="36">
        <v>12</v>
      </c>
      <c r="I843" s="29">
        <v>0</v>
      </c>
      <c r="J843" s="29">
        <v>0</v>
      </c>
      <c r="K843" s="29">
        <v>0</v>
      </c>
      <c r="L843" s="29">
        <v>0</v>
      </c>
      <c r="M843" s="29">
        <v>0</v>
      </c>
      <c r="N843" s="29">
        <v>0</v>
      </c>
      <c r="O843" s="29">
        <v>0</v>
      </c>
      <c r="P843" s="29">
        <v>0</v>
      </c>
      <c r="Q843" s="29">
        <v>0</v>
      </c>
      <c r="R843" s="29">
        <v>0</v>
      </c>
      <c r="S843" s="29">
        <v>23</v>
      </c>
      <c r="T843" s="29">
        <v>11</v>
      </c>
      <c r="U843" s="29">
        <v>10</v>
      </c>
      <c r="V843" s="65">
        <v>44</v>
      </c>
    </row>
    <row r="844" spans="1:22">
      <c r="A844" s="27" t="s">
        <v>2</v>
      </c>
      <c r="B844" s="28">
        <v>3240</v>
      </c>
      <c r="C844" s="28" t="s">
        <v>201</v>
      </c>
      <c r="D844" s="28" t="s">
        <v>7</v>
      </c>
      <c r="E844" s="28">
        <v>1150</v>
      </c>
      <c r="F844" s="28" t="s">
        <v>1014</v>
      </c>
      <c r="G844" s="35">
        <v>4</v>
      </c>
      <c r="H844" s="36">
        <v>8</v>
      </c>
      <c r="I844" s="29">
        <v>0</v>
      </c>
      <c r="J844" s="29">
        <v>0</v>
      </c>
      <c r="K844" s="29">
        <v>0</v>
      </c>
      <c r="L844" s="29">
        <v>0</v>
      </c>
      <c r="M844" s="29">
        <v>1</v>
      </c>
      <c r="N844" s="29">
        <v>34</v>
      </c>
      <c r="O844" s="29">
        <v>40</v>
      </c>
      <c r="P844" s="29">
        <v>85</v>
      </c>
      <c r="Q844" s="29">
        <v>32</v>
      </c>
      <c r="R844" s="29">
        <v>0</v>
      </c>
      <c r="S844" s="29">
        <v>0</v>
      </c>
      <c r="T844" s="29">
        <v>0</v>
      </c>
      <c r="U844" s="29">
        <v>0</v>
      </c>
      <c r="V844" s="65">
        <v>192</v>
      </c>
    </row>
    <row r="845" spans="1:22">
      <c r="A845" s="27" t="s">
        <v>2</v>
      </c>
      <c r="B845" s="28">
        <v>3240</v>
      </c>
      <c r="C845" s="28" t="s">
        <v>201</v>
      </c>
      <c r="D845" s="28" t="s">
        <v>7</v>
      </c>
      <c r="E845" s="28">
        <v>1372</v>
      </c>
      <c r="F845" s="28" t="s">
        <v>1017</v>
      </c>
      <c r="G845" s="35">
        <v>4</v>
      </c>
      <c r="H845" s="36">
        <v>8</v>
      </c>
      <c r="I845" s="29">
        <v>0</v>
      </c>
      <c r="J845" s="29">
        <v>0</v>
      </c>
      <c r="K845" s="29">
        <v>0</v>
      </c>
      <c r="L845" s="29">
        <v>0</v>
      </c>
      <c r="M845" s="29">
        <v>35</v>
      </c>
      <c r="N845" s="29">
        <v>33</v>
      </c>
      <c r="O845" s="29">
        <v>33</v>
      </c>
      <c r="P845" s="29">
        <v>31</v>
      </c>
      <c r="Q845" s="29">
        <v>5</v>
      </c>
      <c r="R845" s="29">
        <v>0</v>
      </c>
      <c r="S845" s="29">
        <v>0</v>
      </c>
      <c r="T845" s="29">
        <v>0</v>
      </c>
      <c r="U845" s="29">
        <v>0</v>
      </c>
      <c r="V845" s="65">
        <v>137</v>
      </c>
    </row>
    <row r="846" spans="1:22">
      <c r="A846" s="27" t="s">
        <v>2</v>
      </c>
      <c r="B846" s="28">
        <v>3240</v>
      </c>
      <c r="C846" s="28" t="s">
        <v>201</v>
      </c>
      <c r="D846" s="28" t="s">
        <v>7</v>
      </c>
      <c r="E846" s="28">
        <v>1192</v>
      </c>
      <c r="F846" s="28" t="s">
        <v>1016</v>
      </c>
      <c r="G846" s="35">
        <v>3</v>
      </c>
      <c r="H846" s="36">
        <v>8</v>
      </c>
      <c r="I846" s="29">
        <v>0</v>
      </c>
      <c r="J846" s="29">
        <v>0</v>
      </c>
      <c r="K846" s="29">
        <v>0</v>
      </c>
      <c r="L846" s="29">
        <v>15</v>
      </c>
      <c r="M846" s="29">
        <v>34</v>
      </c>
      <c r="N846" s="29">
        <v>29</v>
      </c>
      <c r="O846" s="29">
        <v>47</v>
      </c>
      <c r="P846" s="29">
        <v>6</v>
      </c>
      <c r="Q846" s="29">
        <v>2</v>
      </c>
      <c r="R846" s="29">
        <v>0</v>
      </c>
      <c r="S846" s="29">
        <v>0</v>
      </c>
      <c r="T846" s="29">
        <v>0</v>
      </c>
      <c r="U846" s="29">
        <v>0</v>
      </c>
      <c r="V846" s="65">
        <v>133</v>
      </c>
    </row>
    <row r="847" spans="1:22">
      <c r="A847" s="27" t="s">
        <v>2</v>
      </c>
      <c r="B847" s="28">
        <v>3240</v>
      </c>
      <c r="C847" s="28" t="s">
        <v>201</v>
      </c>
      <c r="D847" s="28" t="s">
        <v>7</v>
      </c>
      <c r="E847" s="28">
        <v>1141</v>
      </c>
      <c r="F847" s="28" t="s">
        <v>1009</v>
      </c>
      <c r="G847" s="35">
        <v>9</v>
      </c>
      <c r="H847" s="36">
        <v>10</v>
      </c>
      <c r="I847" s="29">
        <v>0</v>
      </c>
      <c r="J847" s="29">
        <v>0</v>
      </c>
      <c r="K847" s="29">
        <v>0</v>
      </c>
      <c r="L847" s="29">
        <v>0</v>
      </c>
      <c r="M847" s="29">
        <v>0</v>
      </c>
      <c r="N847" s="29">
        <v>0</v>
      </c>
      <c r="O847" s="29">
        <v>0</v>
      </c>
      <c r="P847" s="29">
        <v>0</v>
      </c>
      <c r="Q847" s="29">
        <v>0</v>
      </c>
      <c r="R847" s="29">
        <v>1</v>
      </c>
      <c r="S847" s="29">
        <v>2</v>
      </c>
      <c r="T847" s="29">
        <v>0</v>
      </c>
      <c r="U847" s="29">
        <v>0</v>
      </c>
      <c r="V847" s="65">
        <v>3</v>
      </c>
    </row>
    <row r="848" spans="1:22">
      <c r="A848" s="27" t="s">
        <v>2</v>
      </c>
      <c r="B848" s="28">
        <v>3240</v>
      </c>
      <c r="C848" s="28" t="s">
        <v>201</v>
      </c>
      <c r="D848" s="28" t="s">
        <v>7</v>
      </c>
      <c r="E848" s="28">
        <v>1143</v>
      </c>
      <c r="F848" s="28" t="s">
        <v>1011</v>
      </c>
      <c r="G848" s="35">
        <v>4</v>
      </c>
      <c r="H848" s="36">
        <v>6</v>
      </c>
      <c r="I848" s="29">
        <v>0</v>
      </c>
      <c r="J848" s="29">
        <v>0</v>
      </c>
      <c r="K848" s="29">
        <v>0</v>
      </c>
      <c r="L848" s="29">
        <v>0</v>
      </c>
      <c r="M848" s="29">
        <v>2</v>
      </c>
      <c r="N848" s="29">
        <v>15</v>
      </c>
      <c r="O848" s="29">
        <v>38</v>
      </c>
      <c r="P848" s="29">
        <v>0</v>
      </c>
      <c r="Q848" s="29">
        <v>0</v>
      </c>
      <c r="R848" s="29">
        <v>0</v>
      </c>
      <c r="S848" s="29">
        <v>0</v>
      </c>
      <c r="T848" s="29">
        <v>0</v>
      </c>
      <c r="U848" s="29">
        <v>0</v>
      </c>
      <c r="V848" s="65">
        <v>55</v>
      </c>
    </row>
    <row r="849" spans="1:22">
      <c r="A849" s="27" t="s">
        <v>2</v>
      </c>
      <c r="B849" s="28">
        <v>3240</v>
      </c>
      <c r="C849" s="28" t="s">
        <v>201</v>
      </c>
      <c r="D849" s="28" t="s">
        <v>7</v>
      </c>
      <c r="E849" s="28">
        <v>481</v>
      </c>
      <c r="F849" s="28" t="s">
        <v>1007</v>
      </c>
      <c r="G849" s="35">
        <v>5</v>
      </c>
      <c r="H849" s="36">
        <v>8</v>
      </c>
      <c r="I849" s="29">
        <v>0</v>
      </c>
      <c r="J849" s="29">
        <v>0</v>
      </c>
      <c r="K849" s="29">
        <v>0</v>
      </c>
      <c r="L849" s="29">
        <v>0</v>
      </c>
      <c r="M849" s="29">
        <v>0</v>
      </c>
      <c r="N849" s="29">
        <v>35</v>
      </c>
      <c r="O849" s="29">
        <v>38</v>
      </c>
      <c r="P849" s="29">
        <v>33</v>
      </c>
      <c r="Q849" s="29">
        <v>19</v>
      </c>
      <c r="R849" s="29">
        <v>0</v>
      </c>
      <c r="S849" s="29">
        <v>0</v>
      </c>
      <c r="T849" s="29">
        <v>0</v>
      </c>
      <c r="U849" s="29">
        <v>0</v>
      </c>
      <c r="V849" s="65">
        <v>125</v>
      </c>
    </row>
    <row r="850" spans="1:22">
      <c r="A850" s="27" t="s">
        <v>2</v>
      </c>
      <c r="B850" s="28">
        <v>3240</v>
      </c>
      <c r="C850" s="28" t="s">
        <v>201</v>
      </c>
      <c r="D850" s="28" t="s">
        <v>7</v>
      </c>
      <c r="E850" s="28">
        <v>2077</v>
      </c>
      <c r="F850" s="28" t="s">
        <v>1020</v>
      </c>
      <c r="G850" s="35">
        <v>4</v>
      </c>
      <c r="H850" s="36">
        <v>8</v>
      </c>
      <c r="I850" s="29">
        <v>0</v>
      </c>
      <c r="J850" s="29">
        <v>0</v>
      </c>
      <c r="K850" s="29">
        <v>0</v>
      </c>
      <c r="L850" s="29">
        <v>0</v>
      </c>
      <c r="M850" s="29">
        <v>71</v>
      </c>
      <c r="N850" s="29">
        <v>57</v>
      </c>
      <c r="O850" s="29">
        <v>54</v>
      </c>
      <c r="P850" s="29">
        <v>21</v>
      </c>
      <c r="Q850" s="29">
        <v>14</v>
      </c>
      <c r="R850" s="29">
        <v>0</v>
      </c>
      <c r="S850" s="29">
        <v>0</v>
      </c>
      <c r="T850" s="29">
        <v>0</v>
      </c>
      <c r="U850" s="29">
        <v>0</v>
      </c>
      <c r="V850" s="65">
        <v>217</v>
      </c>
    </row>
    <row r="851" spans="1:22">
      <c r="A851" s="27" t="s">
        <v>2</v>
      </c>
      <c r="B851" s="28">
        <v>3240</v>
      </c>
      <c r="C851" s="28" t="s">
        <v>201</v>
      </c>
      <c r="D851" s="28" t="s">
        <v>7</v>
      </c>
      <c r="E851" s="28">
        <v>1461</v>
      </c>
      <c r="F851" s="28" t="s">
        <v>1018</v>
      </c>
      <c r="G851" s="35">
        <v>4</v>
      </c>
      <c r="H851" s="36">
        <v>6</v>
      </c>
      <c r="I851" s="29">
        <v>0</v>
      </c>
      <c r="J851" s="29">
        <v>0</v>
      </c>
      <c r="K851" s="29">
        <v>0</v>
      </c>
      <c r="L851" s="29">
        <v>0</v>
      </c>
      <c r="M851" s="29">
        <v>48</v>
      </c>
      <c r="N851" s="29">
        <v>54</v>
      </c>
      <c r="O851" s="29">
        <v>33</v>
      </c>
      <c r="P851" s="29">
        <v>0</v>
      </c>
      <c r="Q851" s="29">
        <v>0</v>
      </c>
      <c r="R851" s="29">
        <v>0</v>
      </c>
      <c r="S851" s="29">
        <v>0</v>
      </c>
      <c r="T851" s="29">
        <v>0</v>
      </c>
      <c r="U851" s="29">
        <v>0</v>
      </c>
      <c r="V851" s="65">
        <v>135</v>
      </c>
    </row>
    <row r="852" spans="1:22">
      <c r="A852" s="27" t="s">
        <v>2</v>
      </c>
      <c r="B852" s="28">
        <v>3240</v>
      </c>
      <c r="C852" s="28" t="s">
        <v>201</v>
      </c>
      <c r="D852" s="28" t="s">
        <v>7</v>
      </c>
      <c r="E852" s="28">
        <v>1147</v>
      </c>
      <c r="F852" s="28" t="s">
        <v>1013</v>
      </c>
      <c r="G852" s="35">
        <v>4</v>
      </c>
      <c r="H852" s="36">
        <v>6</v>
      </c>
      <c r="I852" s="29">
        <v>0</v>
      </c>
      <c r="J852" s="29">
        <v>0</v>
      </c>
      <c r="K852" s="29">
        <v>0</v>
      </c>
      <c r="L852" s="29">
        <v>0</v>
      </c>
      <c r="M852" s="29">
        <v>17</v>
      </c>
      <c r="N852" s="29">
        <v>8</v>
      </c>
      <c r="O852" s="29">
        <v>9</v>
      </c>
      <c r="P852" s="29">
        <v>0</v>
      </c>
      <c r="Q852" s="29">
        <v>0</v>
      </c>
      <c r="R852" s="29">
        <v>0</v>
      </c>
      <c r="S852" s="29">
        <v>0</v>
      </c>
      <c r="T852" s="29">
        <v>0</v>
      </c>
      <c r="U852" s="29">
        <v>0</v>
      </c>
      <c r="V852" s="65">
        <v>34</v>
      </c>
    </row>
    <row r="853" spans="1:22" ht="12" thickBot="1">
      <c r="A853" s="27" t="s">
        <v>2</v>
      </c>
      <c r="B853" s="28">
        <v>3240</v>
      </c>
      <c r="C853" s="28" t="s">
        <v>201</v>
      </c>
      <c r="D853" s="28" t="s">
        <v>7</v>
      </c>
      <c r="E853" s="28">
        <v>2076</v>
      </c>
      <c r="F853" s="28" t="s">
        <v>1019</v>
      </c>
      <c r="G853" s="35">
        <v>4</v>
      </c>
      <c r="H853" s="36">
        <v>8</v>
      </c>
      <c r="I853" s="29">
        <v>0</v>
      </c>
      <c r="J853" s="29">
        <v>0</v>
      </c>
      <c r="K853" s="29">
        <v>0</v>
      </c>
      <c r="L853" s="29">
        <v>0</v>
      </c>
      <c r="M853" s="29">
        <v>62</v>
      </c>
      <c r="N853" s="29">
        <v>72</v>
      </c>
      <c r="O853" s="29">
        <v>61</v>
      </c>
      <c r="P853" s="29">
        <v>15</v>
      </c>
      <c r="Q853" s="29">
        <v>2</v>
      </c>
      <c r="R853" s="29">
        <v>0</v>
      </c>
      <c r="S853" s="29">
        <v>0</v>
      </c>
      <c r="T853" s="29">
        <v>0</v>
      </c>
      <c r="U853" s="29">
        <v>0</v>
      </c>
      <c r="V853" s="65">
        <v>212</v>
      </c>
    </row>
    <row r="854" spans="1:22" ht="12.75" thickTop="1" thickBot="1">
      <c r="A854" s="49" t="s">
        <v>3</v>
      </c>
      <c r="B854" s="50" t="s">
        <v>1218</v>
      </c>
      <c r="C854" s="51" t="s">
        <v>1219</v>
      </c>
      <c r="D854" s="51" t="s">
        <v>1220</v>
      </c>
      <c r="E854" s="50" t="s">
        <v>1221</v>
      </c>
      <c r="F854" s="52" t="s">
        <v>1222</v>
      </c>
      <c r="G854" s="53" t="s">
        <v>1223</v>
      </c>
      <c r="H854" s="53" t="s">
        <v>1224</v>
      </c>
      <c r="I854" s="54" t="s">
        <v>4</v>
      </c>
      <c r="J854" s="50" t="str">
        <f>TEXT(0,1)</f>
        <v>1</v>
      </c>
      <c r="K854" s="50" t="str">
        <f>TEXT(0,2)</f>
        <v>2</v>
      </c>
      <c r="L854" s="50" t="str">
        <f>TEXT(0,3)</f>
        <v>3</v>
      </c>
      <c r="M854" s="50" t="str">
        <f>TEXT(0,4)</f>
        <v>4</v>
      </c>
      <c r="N854" s="50" t="str">
        <f>TEXT(0,5)</f>
        <v>5</v>
      </c>
      <c r="O854" s="50" t="str">
        <f>TEXT(0,6)</f>
        <v>6</v>
      </c>
      <c r="P854" s="50" t="str">
        <f>TEXT(0,7)</f>
        <v>7</v>
      </c>
      <c r="Q854" s="50" t="str">
        <f>TEXT(0,8)</f>
        <v>8</v>
      </c>
      <c r="R854" s="50" t="str">
        <f>TEXT(0,9)</f>
        <v>9</v>
      </c>
      <c r="S854" s="50" t="str">
        <f>TEXT(0,10)</f>
        <v>10</v>
      </c>
      <c r="T854" s="50" t="str">
        <f>TEXT(0,11)</f>
        <v>11</v>
      </c>
      <c r="U854" s="55" t="str">
        <f>TEXT(0,12)</f>
        <v>12</v>
      </c>
      <c r="V854" s="56" t="s">
        <v>5</v>
      </c>
    </row>
    <row r="855" spans="1:22" ht="12" thickTop="1">
      <c r="A855" s="27" t="s">
        <v>2</v>
      </c>
      <c r="B855" s="28">
        <v>3240</v>
      </c>
      <c r="C855" s="28" t="s">
        <v>201</v>
      </c>
      <c r="D855" s="28" t="s">
        <v>7</v>
      </c>
      <c r="E855" s="28">
        <v>2148</v>
      </c>
      <c r="F855" s="28" t="s">
        <v>1021</v>
      </c>
      <c r="G855" s="35">
        <v>4</v>
      </c>
      <c r="H855" s="36">
        <v>8</v>
      </c>
      <c r="I855" s="29">
        <v>0</v>
      </c>
      <c r="J855" s="29">
        <v>0</v>
      </c>
      <c r="K855" s="29">
        <v>0</v>
      </c>
      <c r="L855" s="29">
        <v>0</v>
      </c>
      <c r="M855" s="29">
        <v>22</v>
      </c>
      <c r="N855" s="29">
        <v>25</v>
      </c>
      <c r="O855" s="29">
        <v>24</v>
      </c>
      <c r="P855" s="29">
        <v>6</v>
      </c>
      <c r="Q855" s="29">
        <v>3</v>
      </c>
      <c r="R855" s="29">
        <v>0</v>
      </c>
      <c r="S855" s="29">
        <v>0</v>
      </c>
      <c r="T855" s="29">
        <v>0</v>
      </c>
      <c r="U855" s="29">
        <v>0</v>
      </c>
      <c r="V855" s="65">
        <v>80</v>
      </c>
    </row>
    <row r="856" spans="1:22" ht="12" thickBot="1">
      <c r="A856" s="39" t="s">
        <v>2</v>
      </c>
      <c r="B856" s="40">
        <v>3240</v>
      </c>
      <c r="C856" s="40" t="s">
        <v>201</v>
      </c>
      <c r="D856" s="40" t="s">
        <v>7</v>
      </c>
      <c r="E856" s="40">
        <v>1146</v>
      </c>
      <c r="F856" s="40" t="s">
        <v>1012</v>
      </c>
      <c r="G856" s="41">
        <v>4</v>
      </c>
      <c r="H856" s="42">
        <v>6</v>
      </c>
      <c r="I856" s="43">
        <v>0</v>
      </c>
      <c r="J856" s="43">
        <v>0</v>
      </c>
      <c r="K856" s="43">
        <v>0</v>
      </c>
      <c r="L856" s="43">
        <v>0</v>
      </c>
      <c r="M856" s="43">
        <v>20</v>
      </c>
      <c r="N856" s="43">
        <v>24</v>
      </c>
      <c r="O856" s="43">
        <v>22</v>
      </c>
      <c r="P856" s="43">
        <v>0</v>
      </c>
      <c r="Q856" s="43">
        <v>0</v>
      </c>
      <c r="R856" s="43">
        <v>0</v>
      </c>
      <c r="S856" s="43">
        <v>0</v>
      </c>
      <c r="T856" s="43">
        <v>0</v>
      </c>
      <c r="U856" s="43">
        <v>0</v>
      </c>
      <c r="V856" s="66">
        <v>66</v>
      </c>
    </row>
    <row r="857" spans="1:22" ht="12.75" thickTop="1" thickBot="1">
      <c r="A857" s="77"/>
      <c r="B857" s="58"/>
      <c r="C857" s="58"/>
      <c r="D857" s="58"/>
      <c r="E857" s="58"/>
      <c r="F857" s="61" t="s">
        <v>201</v>
      </c>
      <c r="G857" s="59"/>
      <c r="H857" s="59"/>
      <c r="I857" s="67">
        <f t="shared" ref="I857:V857" si="25">SUM(I840:I856)</f>
        <v>0</v>
      </c>
      <c r="J857" s="59">
        <f t="shared" si="25"/>
        <v>0</v>
      </c>
      <c r="K857" s="59">
        <f t="shared" si="25"/>
        <v>0</v>
      </c>
      <c r="L857" s="59">
        <f t="shared" si="25"/>
        <v>16</v>
      </c>
      <c r="M857" s="59">
        <f t="shared" si="25"/>
        <v>432</v>
      </c>
      <c r="N857" s="59">
        <f t="shared" si="25"/>
        <v>511</v>
      </c>
      <c r="O857" s="59">
        <f t="shared" si="25"/>
        <v>520</v>
      </c>
      <c r="P857" s="59">
        <f t="shared" si="25"/>
        <v>237</v>
      </c>
      <c r="Q857" s="59">
        <f t="shared" si="25"/>
        <v>104</v>
      </c>
      <c r="R857" s="59">
        <f t="shared" si="25"/>
        <v>1</v>
      </c>
      <c r="S857" s="59">
        <f t="shared" si="25"/>
        <v>25</v>
      </c>
      <c r="T857" s="59">
        <f t="shared" si="25"/>
        <v>11</v>
      </c>
      <c r="U857" s="59">
        <f t="shared" si="25"/>
        <v>10</v>
      </c>
      <c r="V857" s="60">
        <f t="shared" si="25"/>
        <v>1867</v>
      </c>
    </row>
    <row r="858" spans="1:22" ht="12.75" thickTop="1" thickBot="1">
      <c r="A858" s="351"/>
    </row>
    <row r="859" spans="1:22" ht="12" thickTop="1">
      <c r="A859" s="24" t="s">
        <v>2</v>
      </c>
      <c r="B859" s="25">
        <v>1085</v>
      </c>
      <c r="C859" s="25" t="s">
        <v>58</v>
      </c>
      <c r="D859" s="25" t="s">
        <v>7</v>
      </c>
      <c r="E859" s="25">
        <v>2012</v>
      </c>
      <c r="F859" s="25" t="s">
        <v>496</v>
      </c>
      <c r="G859" s="33">
        <v>4</v>
      </c>
      <c r="H859" s="34">
        <v>7</v>
      </c>
      <c r="I859" s="26">
        <v>0</v>
      </c>
      <c r="J859" s="26">
        <v>0</v>
      </c>
      <c r="K859" s="26">
        <v>0</v>
      </c>
      <c r="L859" s="26">
        <v>0</v>
      </c>
      <c r="M859" s="26">
        <v>34</v>
      </c>
      <c r="N859" s="26">
        <v>48</v>
      </c>
      <c r="O859" s="26">
        <v>33</v>
      </c>
      <c r="P859" s="26">
        <v>43</v>
      </c>
      <c r="Q859" s="26">
        <v>0</v>
      </c>
      <c r="R859" s="26">
        <v>0</v>
      </c>
      <c r="S859" s="26">
        <v>0</v>
      </c>
      <c r="T859" s="26">
        <v>0</v>
      </c>
      <c r="U859" s="26">
        <v>0</v>
      </c>
      <c r="V859" s="63">
        <v>158</v>
      </c>
    </row>
    <row r="860" spans="1:22">
      <c r="A860" s="27" t="s">
        <v>2</v>
      </c>
      <c r="B860" s="28">
        <v>1085</v>
      </c>
      <c r="C860" s="28" t="s">
        <v>58</v>
      </c>
      <c r="D860" s="28" t="s">
        <v>7</v>
      </c>
      <c r="E860" s="28">
        <v>2013</v>
      </c>
      <c r="F860" s="28" t="s">
        <v>62</v>
      </c>
      <c r="G860" s="35">
        <v>4</v>
      </c>
      <c r="H860" s="36">
        <v>7</v>
      </c>
      <c r="I860" s="29">
        <v>0</v>
      </c>
      <c r="J860" s="29">
        <v>0</v>
      </c>
      <c r="K860" s="29">
        <v>0</v>
      </c>
      <c r="L860" s="29">
        <v>0</v>
      </c>
      <c r="M860" s="29">
        <v>16</v>
      </c>
      <c r="N860" s="29">
        <v>25</v>
      </c>
      <c r="O860" s="29">
        <v>15</v>
      </c>
      <c r="P860" s="29">
        <v>28</v>
      </c>
      <c r="Q860" s="29">
        <v>0</v>
      </c>
      <c r="R860" s="29">
        <v>0</v>
      </c>
      <c r="S860" s="29">
        <v>0</v>
      </c>
      <c r="T860" s="29">
        <v>0</v>
      </c>
      <c r="U860" s="29">
        <v>0</v>
      </c>
      <c r="V860" s="65">
        <v>84</v>
      </c>
    </row>
    <row r="861" spans="1:22">
      <c r="A861" s="27" t="s">
        <v>2</v>
      </c>
      <c r="B861" s="28">
        <v>1085</v>
      </c>
      <c r="C861" s="28" t="s">
        <v>58</v>
      </c>
      <c r="D861" s="28" t="s">
        <v>7</v>
      </c>
      <c r="E861" s="28">
        <v>2004</v>
      </c>
      <c r="F861" s="28" t="s">
        <v>60</v>
      </c>
      <c r="G861" s="35">
        <v>6</v>
      </c>
      <c r="H861" s="36">
        <v>8</v>
      </c>
      <c r="I861" s="29">
        <v>0</v>
      </c>
      <c r="J861" s="29">
        <v>0</v>
      </c>
      <c r="K861" s="29">
        <v>0</v>
      </c>
      <c r="L861" s="29">
        <v>0</v>
      </c>
      <c r="M861" s="29">
        <v>0</v>
      </c>
      <c r="N861" s="29">
        <v>0</v>
      </c>
      <c r="O861" s="29">
        <v>84</v>
      </c>
      <c r="P861" s="29">
        <v>84</v>
      </c>
      <c r="Q861" s="29">
        <v>84</v>
      </c>
      <c r="R861" s="29">
        <v>0</v>
      </c>
      <c r="S861" s="29">
        <v>0</v>
      </c>
      <c r="T861" s="29">
        <v>0</v>
      </c>
      <c r="U861" s="29">
        <v>0</v>
      </c>
      <c r="V861" s="65">
        <v>252</v>
      </c>
    </row>
    <row r="862" spans="1:22">
      <c r="A862" s="27" t="s">
        <v>2</v>
      </c>
      <c r="B862" s="28">
        <v>1085</v>
      </c>
      <c r="C862" s="28" t="s">
        <v>58</v>
      </c>
      <c r="D862" s="28" t="s">
        <v>7</v>
      </c>
      <c r="E862" s="28">
        <v>2009</v>
      </c>
      <c r="F862" s="28" t="s">
        <v>494</v>
      </c>
      <c r="G862" s="35">
        <v>6</v>
      </c>
      <c r="H862" s="36">
        <v>6</v>
      </c>
      <c r="I862" s="29">
        <v>0</v>
      </c>
      <c r="J862" s="29">
        <v>0</v>
      </c>
      <c r="K862" s="29">
        <v>0</v>
      </c>
      <c r="L862" s="29">
        <v>0</v>
      </c>
      <c r="M862" s="29">
        <v>0</v>
      </c>
      <c r="N862" s="29">
        <v>0</v>
      </c>
      <c r="O862" s="29">
        <v>14</v>
      </c>
      <c r="P862" s="29">
        <v>0</v>
      </c>
      <c r="Q862" s="29">
        <v>0</v>
      </c>
      <c r="R862" s="29">
        <v>0</v>
      </c>
      <c r="S862" s="29">
        <v>0</v>
      </c>
      <c r="T862" s="29">
        <v>0</v>
      </c>
      <c r="U862" s="29">
        <v>0</v>
      </c>
      <c r="V862" s="65">
        <v>14</v>
      </c>
    </row>
    <row r="863" spans="1:22">
      <c r="A863" s="27" t="s">
        <v>2</v>
      </c>
      <c r="B863" s="28">
        <v>1085</v>
      </c>
      <c r="C863" s="28" t="s">
        <v>58</v>
      </c>
      <c r="D863" s="28" t="s">
        <v>7</v>
      </c>
      <c r="E863" s="28">
        <v>2010</v>
      </c>
      <c r="F863" s="28" t="s">
        <v>495</v>
      </c>
      <c r="G863" s="35">
        <v>4</v>
      </c>
      <c r="H863" s="36">
        <v>6</v>
      </c>
      <c r="I863" s="29">
        <v>0</v>
      </c>
      <c r="J863" s="29">
        <v>0</v>
      </c>
      <c r="K863" s="29">
        <v>0</v>
      </c>
      <c r="L863" s="29">
        <v>0</v>
      </c>
      <c r="M863" s="29">
        <v>10</v>
      </c>
      <c r="N863" s="29">
        <v>15</v>
      </c>
      <c r="O863" s="29">
        <v>12</v>
      </c>
      <c r="P863" s="29">
        <v>0</v>
      </c>
      <c r="Q863" s="29">
        <v>0</v>
      </c>
      <c r="R863" s="29">
        <v>0</v>
      </c>
      <c r="S863" s="29">
        <v>0</v>
      </c>
      <c r="T863" s="29">
        <v>0</v>
      </c>
      <c r="U863" s="29">
        <v>0</v>
      </c>
      <c r="V863" s="65">
        <v>37</v>
      </c>
    </row>
    <row r="864" spans="1:22">
      <c r="A864" s="27" t="s">
        <v>2</v>
      </c>
      <c r="B864" s="28">
        <v>1085</v>
      </c>
      <c r="C864" s="28" t="s">
        <v>58</v>
      </c>
      <c r="D864" s="28" t="s">
        <v>7</v>
      </c>
      <c r="E864" s="28">
        <v>2008</v>
      </c>
      <c r="F864" s="28" t="s">
        <v>493</v>
      </c>
      <c r="G864" s="35">
        <v>11</v>
      </c>
      <c r="H864" s="36">
        <v>11</v>
      </c>
      <c r="I864" s="29">
        <v>0</v>
      </c>
      <c r="J864" s="29">
        <v>0</v>
      </c>
      <c r="K864" s="29">
        <v>0</v>
      </c>
      <c r="L864" s="29">
        <v>0</v>
      </c>
      <c r="M864" s="29">
        <v>0</v>
      </c>
      <c r="N864" s="29">
        <v>0</v>
      </c>
      <c r="O864" s="29">
        <v>0</v>
      </c>
      <c r="P864" s="29">
        <v>0</v>
      </c>
      <c r="Q864" s="29">
        <v>0</v>
      </c>
      <c r="R864" s="29">
        <v>0</v>
      </c>
      <c r="S864" s="29">
        <v>0</v>
      </c>
      <c r="T864" s="29">
        <v>1</v>
      </c>
      <c r="U864" s="29">
        <v>0</v>
      </c>
      <c r="V864" s="65">
        <v>1</v>
      </c>
    </row>
    <row r="865" spans="1:22">
      <c r="A865" s="27" t="s">
        <v>2</v>
      </c>
      <c r="B865" s="28">
        <v>1085</v>
      </c>
      <c r="C865" s="28" t="s">
        <v>58</v>
      </c>
      <c r="D865" s="28" t="s">
        <v>7</v>
      </c>
      <c r="E865" s="28">
        <v>2011</v>
      </c>
      <c r="F865" s="28" t="s">
        <v>61</v>
      </c>
      <c r="G865" s="35">
        <v>11</v>
      </c>
      <c r="H865" s="36">
        <v>12</v>
      </c>
      <c r="I865" s="29">
        <v>0</v>
      </c>
      <c r="J865" s="29">
        <v>0</v>
      </c>
      <c r="K865" s="29">
        <v>0</v>
      </c>
      <c r="L865" s="29">
        <v>0</v>
      </c>
      <c r="M865" s="29">
        <v>0</v>
      </c>
      <c r="N865" s="29">
        <v>0</v>
      </c>
      <c r="O865" s="29">
        <v>0</v>
      </c>
      <c r="P865" s="29">
        <v>0</v>
      </c>
      <c r="Q865" s="29">
        <v>0</v>
      </c>
      <c r="R865" s="29">
        <v>0</v>
      </c>
      <c r="S865" s="29">
        <v>0</v>
      </c>
      <c r="T865" s="29">
        <v>1</v>
      </c>
      <c r="U865" s="29">
        <v>1</v>
      </c>
      <c r="V865" s="65">
        <v>2</v>
      </c>
    </row>
    <row r="866" spans="1:22">
      <c r="A866" s="27" t="s">
        <v>2</v>
      </c>
      <c r="B866" s="28">
        <v>1085</v>
      </c>
      <c r="C866" s="28" t="s">
        <v>58</v>
      </c>
      <c r="D866" s="28" t="s">
        <v>7</v>
      </c>
      <c r="E866" s="28">
        <v>2036</v>
      </c>
      <c r="F866" s="28" t="s">
        <v>65</v>
      </c>
      <c r="G866" s="35">
        <v>4</v>
      </c>
      <c r="H866" s="36">
        <v>6</v>
      </c>
      <c r="I866" s="29">
        <v>0</v>
      </c>
      <c r="J866" s="29">
        <v>0</v>
      </c>
      <c r="K866" s="29">
        <v>0</v>
      </c>
      <c r="L866" s="29">
        <v>0</v>
      </c>
      <c r="M866" s="29">
        <v>11</v>
      </c>
      <c r="N866" s="29">
        <v>17</v>
      </c>
      <c r="O866" s="29">
        <v>19</v>
      </c>
      <c r="P866" s="29">
        <v>0</v>
      </c>
      <c r="Q866" s="29">
        <v>0</v>
      </c>
      <c r="R866" s="29">
        <v>0</v>
      </c>
      <c r="S866" s="29">
        <v>0</v>
      </c>
      <c r="T866" s="29">
        <v>0</v>
      </c>
      <c r="U866" s="29">
        <v>0</v>
      </c>
      <c r="V866" s="65">
        <v>47</v>
      </c>
    </row>
    <row r="867" spans="1:22">
      <c r="A867" s="27" t="s">
        <v>2</v>
      </c>
      <c r="B867" s="28">
        <v>1085</v>
      </c>
      <c r="C867" s="28" t="s">
        <v>58</v>
      </c>
      <c r="D867" s="28" t="s">
        <v>7</v>
      </c>
      <c r="E867" s="28">
        <v>2035</v>
      </c>
      <c r="F867" s="28" t="s">
        <v>64</v>
      </c>
      <c r="G867" s="35">
        <v>12</v>
      </c>
      <c r="H867" s="36">
        <v>12</v>
      </c>
      <c r="I867" s="29">
        <v>0</v>
      </c>
      <c r="J867" s="29">
        <v>0</v>
      </c>
      <c r="K867" s="29">
        <v>0</v>
      </c>
      <c r="L867" s="29">
        <v>0</v>
      </c>
      <c r="M867" s="29">
        <v>0</v>
      </c>
      <c r="N867" s="29">
        <v>0</v>
      </c>
      <c r="O867" s="29">
        <v>0</v>
      </c>
      <c r="P867" s="29">
        <v>0</v>
      </c>
      <c r="Q867" s="29">
        <v>0</v>
      </c>
      <c r="R867" s="29">
        <v>0</v>
      </c>
      <c r="S867" s="29">
        <v>0</v>
      </c>
      <c r="T867" s="29">
        <v>0</v>
      </c>
      <c r="U867" s="29">
        <v>1</v>
      </c>
      <c r="V867" s="65">
        <v>1</v>
      </c>
    </row>
    <row r="868" spans="1:22">
      <c r="A868" s="27" t="s">
        <v>2</v>
      </c>
      <c r="B868" s="28">
        <v>1085</v>
      </c>
      <c r="C868" s="28" t="s">
        <v>58</v>
      </c>
      <c r="D868" s="28" t="s">
        <v>7</v>
      </c>
      <c r="E868" s="28">
        <v>1266</v>
      </c>
      <c r="F868" s="28" t="s">
        <v>492</v>
      </c>
      <c r="G868" s="35">
        <v>4</v>
      </c>
      <c r="H868" s="36">
        <v>5</v>
      </c>
      <c r="I868" s="29">
        <v>0</v>
      </c>
      <c r="J868" s="29">
        <v>0</v>
      </c>
      <c r="K868" s="29">
        <v>0</v>
      </c>
      <c r="L868" s="29">
        <v>0</v>
      </c>
      <c r="M868" s="29">
        <v>32</v>
      </c>
      <c r="N868" s="29">
        <v>41</v>
      </c>
      <c r="O868" s="29">
        <v>0</v>
      </c>
      <c r="P868" s="29">
        <v>0</v>
      </c>
      <c r="Q868" s="29">
        <v>0</v>
      </c>
      <c r="R868" s="29">
        <v>0</v>
      </c>
      <c r="S868" s="29">
        <v>0</v>
      </c>
      <c r="T868" s="29">
        <v>0</v>
      </c>
      <c r="U868" s="29">
        <v>0</v>
      </c>
      <c r="V868" s="65">
        <v>73</v>
      </c>
    </row>
    <row r="869" spans="1:22">
      <c r="A869" s="27" t="s">
        <v>2</v>
      </c>
      <c r="B869" s="28">
        <v>1085</v>
      </c>
      <c r="C869" s="28" t="s">
        <v>58</v>
      </c>
      <c r="D869" s="28" t="s">
        <v>7</v>
      </c>
      <c r="E869" s="28">
        <v>2015</v>
      </c>
      <c r="F869" s="28" t="s">
        <v>497</v>
      </c>
      <c r="G869" s="35">
        <v>5</v>
      </c>
      <c r="H869" s="36">
        <v>9</v>
      </c>
      <c r="I869" s="29">
        <v>0</v>
      </c>
      <c r="J869" s="29">
        <v>0</v>
      </c>
      <c r="K869" s="29">
        <v>0</v>
      </c>
      <c r="L869" s="29">
        <v>0</v>
      </c>
      <c r="M869" s="29">
        <v>0</v>
      </c>
      <c r="N869" s="29">
        <v>1</v>
      </c>
      <c r="O869" s="29">
        <v>1</v>
      </c>
      <c r="P869" s="29">
        <v>1</v>
      </c>
      <c r="Q869" s="29">
        <v>0</v>
      </c>
      <c r="R869" s="29">
        <v>7</v>
      </c>
      <c r="S869" s="29">
        <v>0</v>
      </c>
      <c r="T869" s="29">
        <v>0</v>
      </c>
      <c r="U869" s="29">
        <v>0</v>
      </c>
      <c r="V869" s="65">
        <v>10</v>
      </c>
    </row>
    <row r="870" spans="1:22">
      <c r="A870" s="27" t="s">
        <v>2</v>
      </c>
      <c r="B870" s="28">
        <v>1085</v>
      </c>
      <c r="C870" s="28" t="s">
        <v>58</v>
      </c>
      <c r="D870" s="28" t="s">
        <v>7</v>
      </c>
      <c r="E870" s="28">
        <v>2043</v>
      </c>
      <c r="F870" s="28" t="s">
        <v>499</v>
      </c>
      <c r="G870" s="35">
        <v>4</v>
      </c>
      <c r="H870" s="36">
        <v>6</v>
      </c>
      <c r="I870" s="29">
        <v>0</v>
      </c>
      <c r="J870" s="29">
        <v>0</v>
      </c>
      <c r="K870" s="29">
        <v>0</v>
      </c>
      <c r="L870" s="29">
        <v>0</v>
      </c>
      <c r="M870" s="29">
        <v>39</v>
      </c>
      <c r="N870" s="29">
        <v>37</v>
      </c>
      <c r="O870" s="29">
        <v>40</v>
      </c>
      <c r="P870" s="29">
        <v>0</v>
      </c>
      <c r="Q870" s="29">
        <v>0</v>
      </c>
      <c r="R870" s="29">
        <v>0</v>
      </c>
      <c r="S870" s="29">
        <v>0</v>
      </c>
      <c r="T870" s="29">
        <v>0</v>
      </c>
      <c r="U870" s="29">
        <v>0</v>
      </c>
      <c r="V870" s="65">
        <v>116</v>
      </c>
    </row>
    <row r="871" spans="1:22">
      <c r="A871" s="27" t="s">
        <v>2</v>
      </c>
      <c r="B871" s="28">
        <v>1085</v>
      </c>
      <c r="C871" s="28" t="s">
        <v>58</v>
      </c>
      <c r="D871" s="28" t="s">
        <v>7</v>
      </c>
      <c r="E871" s="28">
        <v>2023</v>
      </c>
      <c r="F871" s="28" t="s">
        <v>63</v>
      </c>
      <c r="G871" s="35">
        <v>2</v>
      </c>
      <c r="H871" s="36">
        <v>5</v>
      </c>
      <c r="I871" s="29">
        <v>0</v>
      </c>
      <c r="J871" s="29">
        <v>0</v>
      </c>
      <c r="K871" s="29">
        <v>1</v>
      </c>
      <c r="L871" s="29">
        <v>1</v>
      </c>
      <c r="M871" s="29">
        <v>25</v>
      </c>
      <c r="N871" s="29">
        <v>27</v>
      </c>
      <c r="O871" s="29">
        <v>0</v>
      </c>
      <c r="P871" s="29">
        <v>0</v>
      </c>
      <c r="Q871" s="29">
        <v>0</v>
      </c>
      <c r="R871" s="29">
        <v>0</v>
      </c>
      <c r="S871" s="29">
        <v>0</v>
      </c>
      <c r="T871" s="29">
        <v>0</v>
      </c>
      <c r="U871" s="29">
        <v>0</v>
      </c>
      <c r="V871" s="65">
        <v>54</v>
      </c>
    </row>
    <row r="872" spans="1:22" ht="12" thickBot="1">
      <c r="A872" s="39" t="s">
        <v>2</v>
      </c>
      <c r="B872" s="40">
        <v>1085</v>
      </c>
      <c r="C872" s="40" t="s">
        <v>58</v>
      </c>
      <c r="D872" s="40" t="s">
        <v>7</v>
      </c>
      <c r="E872" s="40">
        <v>2018</v>
      </c>
      <c r="F872" s="40" t="s">
        <v>498</v>
      </c>
      <c r="G872" s="41">
        <v>6</v>
      </c>
      <c r="H872" s="42">
        <v>9</v>
      </c>
      <c r="I872" s="43">
        <v>0</v>
      </c>
      <c r="J872" s="43">
        <v>0</v>
      </c>
      <c r="K872" s="43">
        <v>0</v>
      </c>
      <c r="L872" s="43">
        <v>0</v>
      </c>
      <c r="M872" s="43">
        <v>0</v>
      </c>
      <c r="N872" s="43">
        <v>0</v>
      </c>
      <c r="O872" s="43">
        <v>9</v>
      </c>
      <c r="P872" s="43">
        <v>9</v>
      </c>
      <c r="Q872" s="43">
        <v>10</v>
      </c>
      <c r="R872" s="43">
        <v>7</v>
      </c>
      <c r="S872" s="43">
        <v>0</v>
      </c>
      <c r="T872" s="43">
        <v>0</v>
      </c>
      <c r="U872" s="43">
        <v>0</v>
      </c>
      <c r="V872" s="66">
        <v>35</v>
      </c>
    </row>
    <row r="873" spans="1:22" ht="12.75" thickTop="1" thickBot="1">
      <c r="A873" s="77"/>
      <c r="B873" s="68"/>
      <c r="C873" s="68"/>
      <c r="D873" s="68"/>
      <c r="E873" s="68"/>
      <c r="F873" s="61" t="s">
        <v>58</v>
      </c>
      <c r="G873" s="59"/>
      <c r="H873" s="59"/>
      <c r="I873" s="67">
        <f t="shared" ref="I873:V873" si="26">SUM(I859:I872)</f>
        <v>0</v>
      </c>
      <c r="J873" s="59">
        <f t="shared" si="26"/>
        <v>0</v>
      </c>
      <c r="K873" s="59">
        <f t="shared" si="26"/>
        <v>1</v>
      </c>
      <c r="L873" s="59">
        <f t="shared" si="26"/>
        <v>1</v>
      </c>
      <c r="M873" s="59">
        <f t="shared" si="26"/>
        <v>167</v>
      </c>
      <c r="N873" s="59">
        <f t="shared" si="26"/>
        <v>211</v>
      </c>
      <c r="O873" s="59">
        <f t="shared" si="26"/>
        <v>227</v>
      </c>
      <c r="P873" s="59">
        <f t="shared" si="26"/>
        <v>165</v>
      </c>
      <c r="Q873" s="59">
        <f t="shared" si="26"/>
        <v>94</v>
      </c>
      <c r="R873" s="59">
        <f t="shared" si="26"/>
        <v>14</v>
      </c>
      <c r="S873" s="59">
        <f t="shared" si="26"/>
        <v>0</v>
      </c>
      <c r="T873" s="59">
        <f t="shared" si="26"/>
        <v>2</v>
      </c>
      <c r="U873" s="59">
        <f t="shared" si="26"/>
        <v>2</v>
      </c>
      <c r="V873" s="60">
        <f t="shared" si="26"/>
        <v>884</v>
      </c>
    </row>
    <row r="874" spans="1:22" ht="12.75" thickTop="1" thickBot="1">
      <c r="A874" s="351"/>
    </row>
    <row r="875" spans="1:22" ht="12" thickTop="1">
      <c r="A875" s="24" t="s">
        <v>2</v>
      </c>
      <c r="B875" s="25">
        <v>2045</v>
      </c>
      <c r="C875" s="25" t="s">
        <v>568</v>
      </c>
      <c r="D875" s="25" t="s">
        <v>7</v>
      </c>
      <c r="E875" s="25">
        <v>6740</v>
      </c>
      <c r="F875" s="25" t="s">
        <v>571</v>
      </c>
      <c r="G875" s="33">
        <v>10</v>
      </c>
      <c r="H875" s="34">
        <v>12</v>
      </c>
      <c r="I875" s="26">
        <v>0</v>
      </c>
      <c r="J875" s="26">
        <v>0</v>
      </c>
      <c r="K875" s="26">
        <v>0</v>
      </c>
      <c r="L875" s="26">
        <v>0</v>
      </c>
      <c r="M875" s="26">
        <v>0</v>
      </c>
      <c r="N875" s="26">
        <v>0</v>
      </c>
      <c r="O875" s="26">
        <v>0</v>
      </c>
      <c r="P875" s="26">
        <v>0</v>
      </c>
      <c r="Q875" s="26">
        <v>0</v>
      </c>
      <c r="R875" s="26">
        <v>0</v>
      </c>
      <c r="S875" s="26">
        <v>2</v>
      </c>
      <c r="T875" s="26">
        <v>8</v>
      </c>
      <c r="U875" s="26">
        <v>9</v>
      </c>
      <c r="V875" s="63">
        <v>19</v>
      </c>
    </row>
    <row r="876" spans="1:22">
      <c r="A876" s="27" t="s">
        <v>2</v>
      </c>
      <c r="B876" s="28">
        <v>2045</v>
      </c>
      <c r="C876" s="28" t="s">
        <v>568</v>
      </c>
      <c r="D876" s="28" t="s">
        <v>7</v>
      </c>
      <c r="E876" s="28">
        <v>6745</v>
      </c>
      <c r="F876" s="28" t="s">
        <v>572</v>
      </c>
      <c r="G876" s="35">
        <v>4</v>
      </c>
      <c r="H876" s="36">
        <v>6</v>
      </c>
      <c r="I876" s="29">
        <v>0</v>
      </c>
      <c r="J876" s="29">
        <v>0</v>
      </c>
      <c r="K876" s="29">
        <v>0</v>
      </c>
      <c r="L876" s="29">
        <v>0</v>
      </c>
      <c r="M876" s="29">
        <v>65</v>
      </c>
      <c r="N876" s="29">
        <v>66</v>
      </c>
      <c r="O876" s="29">
        <v>52</v>
      </c>
      <c r="P876" s="29">
        <v>0</v>
      </c>
      <c r="Q876" s="29">
        <v>0</v>
      </c>
      <c r="R876" s="29">
        <v>0</v>
      </c>
      <c r="S876" s="29">
        <v>0</v>
      </c>
      <c r="T876" s="29">
        <v>0</v>
      </c>
      <c r="U876" s="29">
        <v>0</v>
      </c>
      <c r="V876" s="65">
        <v>183</v>
      </c>
    </row>
    <row r="877" spans="1:22">
      <c r="A877" s="27" t="s">
        <v>2</v>
      </c>
      <c r="B877" s="28">
        <v>2045</v>
      </c>
      <c r="C877" s="28" t="s">
        <v>568</v>
      </c>
      <c r="D877" s="28" t="s">
        <v>7</v>
      </c>
      <c r="E877" s="28">
        <v>6704</v>
      </c>
      <c r="F877" s="28" t="s">
        <v>569</v>
      </c>
      <c r="G877" s="35">
        <v>3</v>
      </c>
      <c r="H877" s="36">
        <v>6</v>
      </c>
      <c r="I877" s="29">
        <v>0</v>
      </c>
      <c r="J877" s="29">
        <v>0</v>
      </c>
      <c r="K877" s="29">
        <v>0</v>
      </c>
      <c r="L877" s="29">
        <v>4</v>
      </c>
      <c r="M877" s="29">
        <v>9</v>
      </c>
      <c r="N877" s="29">
        <v>6</v>
      </c>
      <c r="O877" s="29">
        <v>9</v>
      </c>
      <c r="P877" s="29">
        <v>0</v>
      </c>
      <c r="Q877" s="29">
        <v>0</v>
      </c>
      <c r="R877" s="29">
        <v>0</v>
      </c>
      <c r="S877" s="29">
        <v>0</v>
      </c>
      <c r="T877" s="29">
        <v>0</v>
      </c>
      <c r="U877" s="29">
        <v>0</v>
      </c>
      <c r="V877" s="65">
        <v>28</v>
      </c>
    </row>
    <row r="878" spans="1:22" ht="12" thickBot="1">
      <c r="A878" s="39" t="s">
        <v>2</v>
      </c>
      <c r="B878" s="40">
        <v>2045</v>
      </c>
      <c r="C878" s="40" t="s">
        <v>568</v>
      </c>
      <c r="D878" s="40" t="s">
        <v>7</v>
      </c>
      <c r="E878" s="40">
        <v>6708</v>
      </c>
      <c r="F878" s="40" t="s">
        <v>570</v>
      </c>
      <c r="G878" s="37">
        <v>7</v>
      </c>
      <c r="H878" s="38">
        <v>7</v>
      </c>
      <c r="I878" s="43">
        <v>0</v>
      </c>
      <c r="J878" s="43">
        <v>0</v>
      </c>
      <c r="K878" s="43">
        <v>0</v>
      </c>
      <c r="L878" s="43">
        <v>0</v>
      </c>
      <c r="M878" s="43">
        <v>0</v>
      </c>
      <c r="N878" s="43">
        <v>0</v>
      </c>
      <c r="O878" s="43">
        <v>0</v>
      </c>
      <c r="P878" s="43">
        <v>8</v>
      </c>
      <c r="Q878" s="43">
        <v>0</v>
      </c>
      <c r="R878" s="43">
        <v>0</v>
      </c>
      <c r="S878" s="43">
        <v>0</v>
      </c>
      <c r="T878" s="43">
        <v>0</v>
      </c>
      <c r="U878" s="43">
        <v>0</v>
      </c>
      <c r="V878" s="66">
        <v>8</v>
      </c>
    </row>
    <row r="879" spans="1:22" ht="12.75" thickTop="1" thickBot="1">
      <c r="A879" s="77"/>
      <c r="B879" s="58"/>
      <c r="C879" s="58"/>
      <c r="D879" s="58"/>
      <c r="E879" s="58"/>
      <c r="F879" s="61" t="s">
        <v>568</v>
      </c>
      <c r="G879" s="59"/>
      <c r="H879" s="59"/>
      <c r="I879" s="67">
        <f t="shared" ref="I879:V879" si="27">SUM(I875:I878)</f>
        <v>0</v>
      </c>
      <c r="J879" s="59">
        <f t="shared" si="27"/>
        <v>0</v>
      </c>
      <c r="K879" s="59">
        <f t="shared" si="27"/>
        <v>0</v>
      </c>
      <c r="L879" s="59">
        <f t="shared" si="27"/>
        <v>4</v>
      </c>
      <c r="M879" s="59">
        <f t="shared" si="27"/>
        <v>74</v>
      </c>
      <c r="N879" s="59">
        <f t="shared" si="27"/>
        <v>72</v>
      </c>
      <c r="O879" s="59">
        <f t="shared" si="27"/>
        <v>61</v>
      </c>
      <c r="P879" s="59">
        <f t="shared" si="27"/>
        <v>8</v>
      </c>
      <c r="Q879" s="59">
        <f t="shared" si="27"/>
        <v>0</v>
      </c>
      <c r="R879" s="59">
        <f t="shared" si="27"/>
        <v>0</v>
      </c>
      <c r="S879" s="59">
        <f t="shared" si="27"/>
        <v>2</v>
      </c>
      <c r="T879" s="59">
        <f t="shared" si="27"/>
        <v>8</v>
      </c>
      <c r="U879" s="59">
        <f t="shared" si="27"/>
        <v>9</v>
      </c>
      <c r="V879" s="60">
        <f t="shared" si="27"/>
        <v>238</v>
      </c>
    </row>
    <row r="880" spans="1:22" ht="12.75" thickTop="1" thickBot="1">
      <c r="A880" s="351"/>
    </row>
    <row r="881" spans="1:22" ht="12" thickTop="1">
      <c r="A881" s="24" t="s">
        <v>2</v>
      </c>
      <c r="B881" s="25">
        <v>4077</v>
      </c>
      <c r="C881" s="25" t="s">
        <v>226</v>
      </c>
      <c r="D881" s="25" t="s">
        <v>7</v>
      </c>
      <c r="E881" s="25">
        <v>2575</v>
      </c>
      <c r="F881" s="25" t="s">
        <v>1115</v>
      </c>
      <c r="G881" s="33">
        <v>4</v>
      </c>
      <c r="H881" s="34">
        <v>6</v>
      </c>
      <c r="I881" s="26">
        <v>0</v>
      </c>
      <c r="J881" s="26">
        <v>0</v>
      </c>
      <c r="K881" s="26">
        <v>0</v>
      </c>
      <c r="L881" s="26">
        <v>0</v>
      </c>
      <c r="M881" s="26">
        <v>47</v>
      </c>
      <c r="N881" s="26">
        <v>36</v>
      </c>
      <c r="O881" s="26">
        <v>44</v>
      </c>
      <c r="P881" s="26">
        <v>0</v>
      </c>
      <c r="Q881" s="26">
        <v>0</v>
      </c>
      <c r="R881" s="26">
        <v>0</v>
      </c>
      <c r="S881" s="26">
        <v>0</v>
      </c>
      <c r="T881" s="26">
        <v>0</v>
      </c>
      <c r="U881" s="26">
        <v>0</v>
      </c>
      <c r="V881" s="63">
        <v>127</v>
      </c>
    </row>
    <row r="882" spans="1:22">
      <c r="A882" s="27" t="s">
        <v>2</v>
      </c>
      <c r="B882" s="28">
        <v>4077</v>
      </c>
      <c r="C882" s="28" t="s">
        <v>226</v>
      </c>
      <c r="D882" s="28" t="s">
        <v>7</v>
      </c>
      <c r="E882" s="28">
        <v>2580</v>
      </c>
      <c r="F882" s="28" t="s">
        <v>1118</v>
      </c>
      <c r="G882" s="35">
        <v>4</v>
      </c>
      <c r="H882" s="36">
        <v>6</v>
      </c>
      <c r="I882" s="29">
        <v>0</v>
      </c>
      <c r="J882" s="29">
        <v>0</v>
      </c>
      <c r="K882" s="29">
        <v>0</v>
      </c>
      <c r="L882" s="29">
        <v>0</v>
      </c>
      <c r="M882" s="29">
        <v>23</v>
      </c>
      <c r="N882" s="29">
        <v>35</v>
      </c>
      <c r="O882" s="29">
        <v>33</v>
      </c>
      <c r="P882" s="29">
        <v>0</v>
      </c>
      <c r="Q882" s="29">
        <v>0</v>
      </c>
      <c r="R882" s="29">
        <v>0</v>
      </c>
      <c r="S882" s="29">
        <v>0</v>
      </c>
      <c r="T882" s="29">
        <v>0</v>
      </c>
      <c r="U882" s="29">
        <v>0</v>
      </c>
      <c r="V882" s="65">
        <v>91</v>
      </c>
    </row>
    <row r="883" spans="1:22">
      <c r="A883" s="27" t="s">
        <v>2</v>
      </c>
      <c r="B883" s="28">
        <v>4077</v>
      </c>
      <c r="C883" s="28" t="s">
        <v>226</v>
      </c>
      <c r="D883" s="28" t="s">
        <v>7</v>
      </c>
      <c r="E883" s="28">
        <v>2572</v>
      </c>
      <c r="F883" s="28" t="s">
        <v>228</v>
      </c>
      <c r="G883" s="35">
        <v>5</v>
      </c>
      <c r="H883" s="36">
        <v>7</v>
      </c>
      <c r="I883" s="29">
        <v>0</v>
      </c>
      <c r="J883" s="29">
        <v>0</v>
      </c>
      <c r="K883" s="29">
        <v>0</v>
      </c>
      <c r="L883" s="29">
        <v>0</v>
      </c>
      <c r="M883" s="29">
        <v>0</v>
      </c>
      <c r="N883" s="29">
        <v>70</v>
      </c>
      <c r="O883" s="29">
        <v>84</v>
      </c>
      <c r="P883" s="29">
        <v>11</v>
      </c>
      <c r="Q883" s="29">
        <v>0</v>
      </c>
      <c r="R883" s="29">
        <v>0</v>
      </c>
      <c r="S883" s="29">
        <v>0</v>
      </c>
      <c r="T883" s="29">
        <v>0</v>
      </c>
      <c r="U883" s="29">
        <v>0</v>
      </c>
      <c r="V883" s="65">
        <v>165</v>
      </c>
    </row>
    <row r="884" spans="1:22">
      <c r="A884" s="27" t="s">
        <v>2</v>
      </c>
      <c r="B884" s="28">
        <v>4077</v>
      </c>
      <c r="C884" s="28" t="s">
        <v>226</v>
      </c>
      <c r="D884" s="28" t="s">
        <v>7</v>
      </c>
      <c r="E884" s="28">
        <v>338</v>
      </c>
      <c r="F884" s="28" t="s">
        <v>1113</v>
      </c>
      <c r="G884" s="35">
        <v>3</v>
      </c>
      <c r="H884" s="36">
        <v>6</v>
      </c>
      <c r="I884" s="29">
        <v>0</v>
      </c>
      <c r="J884" s="29">
        <v>0</v>
      </c>
      <c r="K884" s="29">
        <v>0</v>
      </c>
      <c r="L884" s="29">
        <v>1</v>
      </c>
      <c r="M884" s="29">
        <v>70</v>
      </c>
      <c r="N884" s="29">
        <v>75</v>
      </c>
      <c r="O884" s="29">
        <v>46</v>
      </c>
      <c r="P884" s="29">
        <v>0</v>
      </c>
      <c r="Q884" s="29">
        <v>0</v>
      </c>
      <c r="R884" s="29">
        <v>0</v>
      </c>
      <c r="S884" s="29">
        <v>0</v>
      </c>
      <c r="T884" s="29">
        <v>0</v>
      </c>
      <c r="U884" s="29">
        <v>0</v>
      </c>
      <c r="V884" s="65">
        <v>192</v>
      </c>
    </row>
    <row r="885" spans="1:22">
      <c r="A885" s="27" t="s">
        <v>2</v>
      </c>
      <c r="B885" s="28">
        <v>4077</v>
      </c>
      <c r="C885" s="28" t="s">
        <v>226</v>
      </c>
      <c r="D885" s="28" t="s">
        <v>7</v>
      </c>
      <c r="E885" s="28">
        <v>2535</v>
      </c>
      <c r="F885" s="28" t="s">
        <v>1114</v>
      </c>
      <c r="G885" s="35">
        <v>4</v>
      </c>
      <c r="H885" s="36">
        <v>6</v>
      </c>
      <c r="I885" s="29">
        <v>0</v>
      </c>
      <c r="J885" s="29">
        <v>0</v>
      </c>
      <c r="K885" s="29">
        <v>0</v>
      </c>
      <c r="L885" s="29">
        <v>0</v>
      </c>
      <c r="M885" s="29">
        <v>13</v>
      </c>
      <c r="N885" s="29">
        <v>13</v>
      </c>
      <c r="O885" s="29">
        <v>9</v>
      </c>
      <c r="P885" s="29">
        <v>0</v>
      </c>
      <c r="Q885" s="29">
        <v>0</v>
      </c>
      <c r="R885" s="29">
        <v>0</v>
      </c>
      <c r="S885" s="29">
        <v>0</v>
      </c>
      <c r="T885" s="29">
        <v>0</v>
      </c>
      <c r="U885" s="29">
        <v>0</v>
      </c>
      <c r="V885" s="65">
        <v>35</v>
      </c>
    </row>
    <row r="886" spans="1:22">
      <c r="A886" s="27" t="s">
        <v>2</v>
      </c>
      <c r="B886" s="28">
        <v>4077</v>
      </c>
      <c r="C886" s="28" t="s">
        <v>226</v>
      </c>
      <c r="D886" s="28" t="s">
        <v>7</v>
      </c>
      <c r="E886" s="28">
        <v>2594</v>
      </c>
      <c r="F886" s="28" t="s">
        <v>233</v>
      </c>
      <c r="G886" s="35">
        <v>9</v>
      </c>
      <c r="H886" s="36">
        <v>12</v>
      </c>
      <c r="I886" s="29">
        <v>0</v>
      </c>
      <c r="J886" s="29">
        <v>0</v>
      </c>
      <c r="K886" s="29">
        <v>0</v>
      </c>
      <c r="L886" s="29">
        <v>0</v>
      </c>
      <c r="M886" s="29">
        <v>0</v>
      </c>
      <c r="N886" s="29">
        <v>0</v>
      </c>
      <c r="O886" s="29">
        <v>0</v>
      </c>
      <c r="P886" s="29">
        <v>0</v>
      </c>
      <c r="Q886" s="29">
        <v>0</v>
      </c>
      <c r="R886" s="29">
        <v>14</v>
      </c>
      <c r="S886" s="29">
        <v>12</v>
      </c>
      <c r="T886" s="29">
        <v>12</v>
      </c>
      <c r="U886" s="29">
        <v>5</v>
      </c>
      <c r="V886" s="65">
        <v>43</v>
      </c>
    </row>
    <row r="887" spans="1:22">
      <c r="A887" s="27" t="s">
        <v>2</v>
      </c>
      <c r="B887" s="28">
        <v>4077</v>
      </c>
      <c r="C887" s="28" t="s">
        <v>226</v>
      </c>
      <c r="D887" s="28" t="s">
        <v>7</v>
      </c>
      <c r="E887" s="28">
        <v>2584</v>
      </c>
      <c r="F887" s="28" t="s">
        <v>1119</v>
      </c>
      <c r="G887" s="35">
        <v>4</v>
      </c>
      <c r="H887" s="36">
        <v>6</v>
      </c>
      <c r="I887" s="29">
        <v>0</v>
      </c>
      <c r="J887" s="29">
        <v>0</v>
      </c>
      <c r="K887" s="29">
        <v>0</v>
      </c>
      <c r="L887" s="29">
        <v>0</v>
      </c>
      <c r="M887" s="29">
        <v>57</v>
      </c>
      <c r="N887" s="29">
        <v>73</v>
      </c>
      <c r="O887" s="29">
        <v>57</v>
      </c>
      <c r="P887" s="29">
        <v>0</v>
      </c>
      <c r="Q887" s="29">
        <v>0</v>
      </c>
      <c r="R887" s="29">
        <v>0</v>
      </c>
      <c r="S887" s="29">
        <v>0</v>
      </c>
      <c r="T887" s="29">
        <v>0</v>
      </c>
      <c r="U887" s="29">
        <v>0</v>
      </c>
      <c r="V887" s="65">
        <v>187</v>
      </c>
    </row>
    <row r="888" spans="1:22">
      <c r="A888" s="27" t="s">
        <v>2</v>
      </c>
      <c r="B888" s="28">
        <v>4077</v>
      </c>
      <c r="C888" s="28" t="s">
        <v>226</v>
      </c>
      <c r="D888" s="28" t="s">
        <v>7</v>
      </c>
      <c r="E888" s="28">
        <v>2571</v>
      </c>
      <c r="F888" s="28" t="s">
        <v>227</v>
      </c>
      <c r="G888" s="35">
        <v>4</v>
      </c>
      <c r="H888" s="36">
        <v>4</v>
      </c>
      <c r="I888" s="29">
        <v>0</v>
      </c>
      <c r="J888" s="29">
        <v>0</v>
      </c>
      <c r="K888" s="29">
        <v>0</v>
      </c>
      <c r="L888" s="29">
        <v>0</v>
      </c>
      <c r="M888" s="29">
        <v>74</v>
      </c>
      <c r="N888" s="29">
        <v>0</v>
      </c>
      <c r="O888" s="29">
        <v>0</v>
      </c>
      <c r="P888" s="29">
        <v>0</v>
      </c>
      <c r="Q888" s="29">
        <v>0</v>
      </c>
      <c r="R888" s="29">
        <v>0</v>
      </c>
      <c r="S888" s="29">
        <v>0</v>
      </c>
      <c r="T888" s="29">
        <v>0</v>
      </c>
      <c r="U888" s="29">
        <v>0</v>
      </c>
      <c r="V888" s="65">
        <v>74</v>
      </c>
    </row>
    <row r="889" spans="1:22">
      <c r="A889" s="27" t="s">
        <v>2</v>
      </c>
      <c r="B889" s="28">
        <v>4077</v>
      </c>
      <c r="C889" s="28" t="s">
        <v>226</v>
      </c>
      <c r="D889" s="28" t="s">
        <v>7</v>
      </c>
      <c r="E889" s="28">
        <v>2589</v>
      </c>
      <c r="F889" s="28" t="s">
        <v>1120</v>
      </c>
      <c r="G889" s="35">
        <v>7</v>
      </c>
      <c r="H889" s="36">
        <v>9</v>
      </c>
      <c r="I889" s="29">
        <v>0</v>
      </c>
      <c r="J889" s="29">
        <v>0</v>
      </c>
      <c r="K889" s="29">
        <v>0</v>
      </c>
      <c r="L889" s="29">
        <v>0</v>
      </c>
      <c r="M889" s="29">
        <v>0</v>
      </c>
      <c r="N889" s="29">
        <v>0</v>
      </c>
      <c r="O889" s="29">
        <v>0</v>
      </c>
      <c r="P889" s="29">
        <v>17</v>
      </c>
      <c r="Q889" s="29">
        <v>8</v>
      </c>
      <c r="R889" s="29">
        <v>17</v>
      </c>
      <c r="S889" s="29">
        <v>0</v>
      </c>
      <c r="T889" s="29">
        <v>0</v>
      </c>
      <c r="U889" s="29">
        <v>0</v>
      </c>
      <c r="V889" s="65">
        <v>42</v>
      </c>
    </row>
    <row r="890" spans="1:22">
      <c r="A890" s="27" t="s">
        <v>2</v>
      </c>
      <c r="B890" s="28">
        <v>4077</v>
      </c>
      <c r="C890" s="28" t="s">
        <v>226</v>
      </c>
      <c r="D890" s="28" t="s">
        <v>7</v>
      </c>
      <c r="E890" s="28">
        <v>2577</v>
      </c>
      <c r="F890" s="28" t="s">
        <v>229</v>
      </c>
      <c r="G890" s="35">
        <v>10</v>
      </c>
      <c r="H890" s="36">
        <v>12</v>
      </c>
      <c r="I890" s="29">
        <v>0</v>
      </c>
      <c r="J890" s="29">
        <v>0</v>
      </c>
      <c r="K890" s="29">
        <v>0</v>
      </c>
      <c r="L890" s="29">
        <v>0</v>
      </c>
      <c r="M890" s="29">
        <v>0</v>
      </c>
      <c r="N890" s="29">
        <v>0</v>
      </c>
      <c r="O890" s="29">
        <v>0</v>
      </c>
      <c r="P890" s="29">
        <v>0</v>
      </c>
      <c r="Q890" s="29">
        <v>0</v>
      </c>
      <c r="R890" s="29">
        <v>0</v>
      </c>
      <c r="S890" s="29">
        <v>17</v>
      </c>
      <c r="T890" s="29">
        <v>18</v>
      </c>
      <c r="U890" s="29">
        <v>9</v>
      </c>
      <c r="V890" s="65">
        <v>44</v>
      </c>
    </row>
    <row r="891" spans="1:22">
      <c r="A891" s="27" t="s">
        <v>2</v>
      </c>
      <c r="B891" s="28">
        <v>4077</v>
      </c>
      <c r="C891" s="28" t="s">
        <v>226</v>
      </c>
      <c r="D891" s="28" t="s">
        <v>7</v>
      </c>
      <c r="E891" s="28">
        <v>2579</v>
      </c>
      <c r="F891" s="28" t="s">
        <v>1117</v>
      </c>
      <c r="G891" s="35">
        <v>7</v>
      </c>
      <c r="H891" s="36">
        <v>9</v>
      </c>
      <c r="I891" s="29">
        <v>0</v>
      </c>
      <c r="J891" s="29">
        <v>0</v>
      </c>
      <c r="K891" s="29">
        <v>0</v>
      </c>
      <c r="L891" s="29">
        <v>0</v>
      </c>
      <c r="M891" s="29">
        <v>0</v>
      </c>
      <c r="N891" s="29">
        <v>0</v>
      </c>
      <c r="O891" s="29">
        <v>0</v>
      </c>
      <c r="P891" s="29">
        <v>60</v>
      </c>
      <c r="Q891" s="29">
        <v>47</v>
      </c>
      <c r="R891" s="29">
        <v>48</v>
      </c>
      <c r="S891" s="29">
        <v>0</v>
      </c>
      <c r="T891" s="29">
        <v>0</v>
      </c>
      <c r="U891" s="29">
        <v>0</v>
      </c>
      <c r="V891" s="65">
        <v>155</v>
      </c>
    </row>
    <row r="892" spans="1:22" ht="12" thickBot="1">
      <c r="A892" s="39" t="s">
        <v>2</v>
      </c>
      <c r="B892" s="40">
        <v>4077</v>
      </c>
      <c r="C892" s="40" t="s">
        <v>226</v>
      </c>
      <c r="D892" s="40" t="s">
        <v>7</v>
      </c>
      <c r="E892" s="40">
        <v>2578</v>
      </c>
      <c r="F892" s="40" t="s">
        <v>1116</v>
      </c>
      <c r="G892" s="41">
        <v>4</v>
      </c>
      <c r="H892" s="42">
        <v>6</v>
      </c>
      <c r="I892" s="43">
        <v>0</v>
      </c>
      <c r="J892" s="43">
        <v>0</v>
      </c>
      <c r="K892" s="43">
        <v>0</v>
      </c>
      <c r="L892" s="43">
        <v>0</v>
      </c>
      <c r="M892" s="43">
        <v>28</v>
      </c>
      <c r="N892" s="43">
        <v>30</v>
      </c>
      <c r="O892" s="43">
        <v>28</v>
      </c>
      <c r="P892" s="43">
        <v>0</v>
      </c>
      <c r="Q892" s="43">
        <v>0</v>
      </c>
      <c r="R892" s="43">
        <v>0</v>
      </c>
      <c r="S892" s="43">
        <v>0</v>
      </c>
      <c r="T892" s="43">
        <v>0</v>
      </c>
      <c r="U892" s="43">
        <v>0</v>
      </c>
      <c r="V892" s="66">
        <v>86</v>
      </c>
    </row>
    <row r="893" spans="1:22" ht="12.75" thickTop="1" thickBot="1">
      <c r="A893" s="77"/>
      <c r="B893" s="58"/>
      <c r="C893" s="58"/>
      <c r="D893" s="58"/>
      <c r="E893" s="58"/>
      <c r="F893" s="61" t="s">
        <v>226</v>
      </c>
      <c r="G893" s="59"/>
      <c r="H893" s="59"/>
      <c r="I893" s="67">
        <f t="shared" ref="I893:V893" si="28">SUM(I881:I892)</f>
        <v>0</v>
      </c>
      <c r="J893" s="59">
        <f t="shared" si="28"/>
        <v>0</v>
      </c>
      <c r="K893" s="59">
        <f t="shared" si="28"/>
        <v>0</v>
      </c>
      <c r="L893" s="59">
        <f t="shared" si="28"/>
        <v>1</v>
      </c>
      <c r="M893" s="59">
        <f t="shared" si="28"/>
        <v>312</v>
      </c>
      <c r="N893" s="59">
        <f t="shared" si="28"/>
        <v>332</v>
      </c>
      <c r="O893" s="59">
        <f t="shared" si="28"/>
        <v>301</v>
      </c>
      <c r="P893" s="59">
        <f t="shared" si="28"/>
        <v>88</v>
      </c>
      <c r="Q893" s="59">
        <f t="shared" si="28"/>
        <v>55</v>
      </c>
      <c r="R893" s="59">
        <f t="shared" si="28"/>
        <v>79</v>
      </c>
      <c r="S893" s="59">
        <f t="shared" si="28"/>
        <v>29</v>
      </c>
      <c r="T893" s="59">
        <f t="shared" si="28"/>
        <v>30</v>
      </c>
      <c r="U893" s="59">
        <f t="shared" si="28"/>
        <v>14</v>
      </c>
      <c r="V893" s="60">
        <f t="shared" si="28"/>
        <v>1241</v>
      </c>
    </row>
    <row r="894" spans="1:22" ht="12.75" thickTop="1" thickBot="1">
      <c r="A894" s="351"/>
    </row>
    <row r="895" spans="1:22" ht="12" thickTop="1">
      <c r="A895" s="24" t="s">
        <v>2</v>
      </c>
      <c r="B895" s="25">
        <v>1220</v>
      </c>
      <c r="C895" s="25" t="s">
        <v>92</v>
      </c>
      <c r="D895" s="25" t="s">
        <v>7</v>
      </c>
      <c r="E895" s="25">
        <v>1614</v>
      </c>
      <c r="F895" s="25" t="s">
        <v>561</v>
      </c>
      <c r="G895" s="33">
        <v>4</v>
      </c>
      <c r="H895" s="34">
        <v>6</v>
      </c>
      <c r="I895" s="26">
        <v>0</v>
      </c>
      <c r="J895" s="26">
        <v>0</v>
      </c>
      <c r="K895" s="26">
        <v>0</v>
      </c>
      <c r="L895" s="26">
        <v>0</v>
      </c>
      <c r="M895" s="26">
        <v>18</v>
      </c>
      <c r="N895" s="26">
        <v>101</v>
      </c>
      <c r="O895" s="26">
        <v>114</v>
      </c>
      <c r="P895" s="26">
        <v>0</v>
      </c>
      <c r="Q895" s="26">
        <v>0</v>
      </c>
      <c r="R895" s="26">
        <v>0</v>
      </c>
      <c r="S895" s="26">
        <v>0</v>
      </c>
      <c r="T895" s="26">
        <v>0</v>
      </c>
      <c r="U895" s="26">
        <v>0</v>
      </c>
      <c r="V895" s="63">
        <v>233</v>
      </c>
    </row>
    <row r="896" spans="1:22">
      <c r="A896" s="27" t="s">
        <v>2</v>
      </c>
      <c r="B896" s="28">
        <v>1220</v>
      </c>
      <c r="C896" s="28" t="s">
        <v>92</v>
      </c>
      <c r="D896" s="28" t="s">
        <v>7</v>
      </c>
      <c r="E896" s="28">
        <v>1606</v>
      </c>
      <c r="F896" s="28" t="s">
        <v>558</v>
      </c>
      <c r="G896" s="35">
        <v>12</v>
      </c>
      <c r="H896" s="36">
        <v>12</v>
      </c>
      <c r="I896" s="29">
        <v>0</v>
      </c>
      <c r="J896" s="29">
        <v>0</v>
      </c>
      <c r="K896" s="29">
        <v>0</v>
      </c>
      <c r="L896" s="29">
        <v>0</v>
      </c>
      <c r="M896" s="29">
        <v>0</v>
      </c>
      <c r="N896" s="29">
        <v>0</v>
      </c>
      <c r="O896" s="29">
        <v>0</v>
      </c>
      <c r="P896" s="29">
        <v>0</v>
      </c>
      <c r="Q896" s="29">
        <v>0</v>
      </c>
      <c r="R896" s="29">
        <v>0</v>
      </c>
      <c r="S896" s="29">
        <v>0</v>
      </c>
      <c r="T896" s="29">
        <v>0</v>
      </c>
      <c r="U896" s="29">
        <v>1</v>
      </c>
      <c r="V896" s="65">
        <v>1</v>
      </c>
    </row>
    <row r="897" spans="1:22" ht="12" thickBot="1">
      <c r="A897" s="27" t="s">
        <v>2</v>
      </c>
      <c r="B897" s="28">
        <v>1220</v>
      </c>
      <c r="C897" s="28" t="s">
        <v>92</v>
      </c>
      <c r="D897" s="28" t="s">
        <v>7</v>
      </c>
      <c r="E897" s="28">
        <v>1602</v>
      </c>
      <c r="F897" s="28" t="s">
        <v>93</v>
      </c>
      <c r="G897" s="35">
        <v>7</v>
      </c>
      <c r="H897" s="36">
        <v>12</v>
      </c>
      <c r="I897" s="29">
        <v>0</v>
      </c>
      <c r="J897" s="29">
        <v>0</v>
      </c>
      <c r="K897" s="29">
        <v>0</v>
      </c>
      <c r="L897" s="29">
        <v>0</v>
      </c>
      <c r="M897" s="29">
        <v>0</v>
      </c>
      <c r="N897" s="29">
        <v>0</v>
      </c>
      <c r="O897" s="29">
        <v>0</v>
      </c>
      <c r="P897" s="29">
        <v>28</v>
      </c>
      <c r="Q897" s="29">
        <v>20</v>
      </c>
      <c r="R897" s="29">
        <v>33</v>
      </c>
      <c r="S897" s="29">
        <v>26</v>
      </c>
      <c r="T897" s="29">
        <v>18</v>
      </c>
      <c r="U897" s="29">
        <v>25</v>
      </c>
      <c r="V897" s="65">
        <v>150</v>
      </c>
    </row>
    <row r="898" spans="1:22" ht="12.75" thickTop="1" thickBot="1">
      <c r="A898" s="49" t="s">
        <v>3</v>
      </c>
      <c r="B898" s="50" t="s">
        <v>1218</v>
      </c>
      <c r="C898" s="51" t="s">
        <v>1219</v>
      </c>
      <c r="D898" s="51" t="s">
        <v>1220</v>
      </c>
      <c r="E898" s="50" t="s">
        <v>1221</v>
      </c>
      <c r="F898" s="52" t="s">
        <v>1222</v>
      </c>
      <c r="G898" s="53" t="s">
        <v>1223</v>
      </c>
      <c r="H898" s="53" t="s">
        <v>1224</v>
      </c>
      <c r="I898" s="54" t="s">
        <v>4</v>
      </c>
      <c r="J898" s="50" t="str">
        <f>TEXT(0,1)</f>
        <v>1</v>
      </c>
      <c r="K898" s="50" t="str">
        <f>TEXT(0,2)</f>
        <v>2</v>
      </c>
      <c r="L898" s="50" t="str">
        <f>TEXT(0,3)</f>
        <v>3</v>
      </c>
      <c r="M898" s="50" t="str">
        <f>TEXT(0,4)</f>
        <v>4</v>
      </c>
      <c r="N898" s="50" t="str">
        <f>TEXT(0,5)</f>
        <v>5</v>
      </c>
      <c r="O898" s="50" t="str">
        <f>TEXT(0,6)</f>
        <v>6</v>
      </c>
      <c r="P898" s="50" t="str">
        <f>TEXT(0,7)</f>
        <v>7</v>
      </c>
      <c r="Q898" s="50" t="str">
        <f>TEXT(0,8)</f>
        <v>8</v>
      </c>
      <c r="R898" s="50" t="str">
        <f>TEXT(0,9)</f>
        <v>9</v>
      </c>
      <c r="S898" s="50" t="str">
        <f>TEXT(0,10)</f>
        <v>10</v>
      </c>
      <c r="T898" s="50" t="str">
        <f>TEXT(0,11)</f>
        <v>11</v>
      </c>
      <c r="U898" s="55" t="str">
        <f>TEXT(0,12)</f>
        <v>12</v>
      </c>
      <c r="V898" s="56" t="s">
        <v>5</v>
      </c>
    </row>
    <row r="899" spans="1:22" ht="12" thickTop="1">
      <c r="A899" s="27" t="s">
        <v>2</v>
      </c>
      <c r="B899" s="28">
        <v>1220</v>
      </c>
      <c r="C899" s="28" t="s">
        <v>92</v>
      </c>
      <c r="D899" s="28" t="s">
        <v>7</v>
      </c>
      <c r="E899" s="28">
        <v>1608</v>
      </c>
      <c r="F899" s="28" t="s">
        <v>560</v>
      </c>
      <c r="G899" s="35">
        <v>1</v>
      </c>
      <c r="H899" s="36">
        <v>6</v>
      </c>
      <c r="I899" s="29">
        <v>0</v>
      </c>
      <c r="J899" s="29">
        <v>1</v>
      </c>
      <c r="K899" s="29">
        <v>0</v>
      </c>
      <c r="L899" s="29">
        <v>44</v>
      </c>
      <c r="M899" s="29">
        <v>3</v>
      </c>
      <c r="N899" s="29">
        <v>16</v>
      </c>
      <c r="O899" s="29">
        <v>38</v>
      </c>
      <c r="P899" s="29">
        <v>0</v>
      </c>
      <c r="Q899" s="29">
        <v>0</v>
      </c>
      <c r="R899" s="29">
        <v>0</v>
      </c>
      <c r="S899" s="29">
        <v>0</v>
      </c>
      <c r="T899" s="29">
        <v>0</v>
      </c>
      <c r="U899" s="29">
        <v>0</v>
      </c>
      <c r="V899" s="65">
        <v>102</v>
      </c>
    </row>
    <row r="900" spans="1:22">
      <c r="A900" s="27" t="s">
        <v>2</v>
      </c>
      <c r="B900" s="28">
        <v>1220</v>
      </c>
      <c r="C900" s="28" t="s">
        <v>92</v>
      </c>
      <c r="D900" s="28" t="s">
        <v>7</v>
      </c>
      <c r="E900" s="28">
        <v>1607</v>
      </c>
      <c r="F900" s="28" t="s">
        <v>559</v>
      </c>
      <c r="G900" s="35">
        <v>7</v>
      </c>
      <c r="H900" s="36">
        <v>9</v>
      </c>
      <c r="I900" s="29">
        <v>0</v>
      </c>
      <c r="J900" s="29">
        <v>0</v>
      </c>
      <c r="K900" s="29">
        <v>0</v>
      </c>
      <c r="L900" s="29">
        <v>0</v>
      </c>
      <c r="M900" s="29">
        <v>0</v>
      </c>
      <c r="N900" s="29">
        <v>0</v>
      </c>
      <c r="O900" s="29">
        <v>0</v>
      </c>
      <c r="P900" s="29">
        <v>22</v>
      </c>
      <c r="Q900" s="29">
        <v>15</v>
      </c>
      <c r="R900" s="29">
        <v>15</v>
      </c>
      <c r="S900" s="29">
        <v>0</v>
      </c>
      <c r="T900" s="29">
        <v>0</v>
      </c>
      <c r="U900" s="29">
        <v>0</v>
      </c>
      <c r="V900" s="65">
        <v>52</v>
      </c>
    </row>
    <row r="901" spans="1:22">
      <c r="A901" s="27" t="s">
        <v>2</v>
      </c>
      <c r="B901" s="28">
        <v>1220</v>
      </c>
      <c r="C901" s="28" t="s">
        <v>92</v>
      </c>
      <c r="D901" s="28" t="s">
        <v>7</v>
      </c>
      <c r="E901" s="28">
        <v>1616</v>
      </c>
      <c r="F901" s="28" t="s">
        <v>562</v>
      </c>
      <c r="G901" s="35">
        <v>7</v>
      </c>
      <c r="H901" s="36">
        <v>12</v>
      </c>
      <c r="I901" s="29">
        <v>0</v>
      </c>
      <c r="J901" s="29">
        <v>0</v>
      </c>
      <c r="K901" s="29">
        <v>0</v>
      </c>
      <c r="L901" s="29">
        <v>0</v>
      </c>
      <c r="M901" s="29">
        <v>0</v>
      </c>
      <c r="N901" s="29">
        <v>0</v>
      </c>
      <c r="O901" s="29">
        <v>0</v>
      </c>
      <c r="P901" s="29">
        <v>100</v>
      </c>
      <c r="Q901" s="29">
        <v>69</v>
      </c>
      <c r="R901" s="29">
        <v>71</v>
      </c>
      <c r="S901" s="29">
        <v>11</v>
      </c>
      <c r="T901" s="29">
        <v>7</v>
      </c>
      <c r="U901" s="29">
        <v>1</v>
      </c>
      <c r="V901" s="65">
        <v>259</v>
      </c>
    </row>
    <row r="902" spans="1:22" ht="12" thickBot="1">
      <c r="A902" s="39" t="s">
        <v>2</v>
      </c>
      <c r="B902" s="40">
        <v>1220</v>
      </c>
      <c r="C902" s="40" t="s">
        <v>92</v>
      </c>
      <c r="D902" s="40" t="s">
        <v>7</v>
      </c>
      <c r="E902" s="40">
        <v>1635</v>
      </c>
      <c r="F902" s="40" t="s">
        <v>94</v>
      </c>
      <c r="G902" s="41">
        <v>4</v>
      </c>
      <c r="H902" s="42">
        <v>6</v>
      </c>
      <c r="I902" s="43">
        <v>0</v>
      </c>
      <c r="J902" s="43">
        <v>0</v>
      </c>
      <c r="K902" s="43">
        <v>0</v>
      </c>
      <c r="L902" s="43">
        <v>0</v>
      </c>
      <c r="M902" s="43">
        <v>16</v>
      </c>
      <c r="N902" s="43">
        <v>32</v>
      </c>
      <c r="O902" s="43">
        <v>22</v>
      </c>
      <c r="P902" s="43">
        <v>0</v>
      </c>
      <c r="Q902" s="43">
        <v>0</v>
      </c>
      <c r="R902" s="43">
        <v>0</v>
      </c>
      <c r="S902" s="43">
        <v>0</v>
      </c>
      <c r="T902" s="43">
        <v>0</v>
      </c>
      <c r="U902" s="43">
        <v>0</v>
      </c>
      <c r="V902" s="66">
        <v>70</v>
      </c>
    </row>
    <row r="903" spans="1:22" ht="12.75" thickTop="1" thickBot="1">
      <c r="A903" s="77"/>
      <c r="B903" s="58"/>
      <c r="C903" s="58"/>
      <c r="D903" s="58"/>
      <c r="E903" s="58"/>
      <c r="F903" s="61" t="s">
        <v>92</v>
      </c>
      <c r="G903" s="59"/>
      <c r="H903" s="59"/>
      <c r="I903" s="67">
        <f t="shared" ref="I903:V903" si="29">SUM(I895:I902)</f>
        <v>0</v>
      </c>
      <c r="J903" s="59">
        <f t="shared" si="29"/>
        <v>1</v>
      </c>
      <c r="K903" s="59">
        <f t="shared" si="29"/>
        <v>0</v>
      </c>
      <c r="L903" s="59">
        <f t="shared" si="29"/>
        <v>44</v>
      </c>
      <c r="M903" s="59">
        <f t="shared" si="29"/>
        <v>37</v>
      </c>
      <c r="N903" s="59">
        <f t="shared" si="29"/>
        <v>149</v>
      </c>
      <c r="O903" s="59">
        <f t="shared" si="29"/>
        <v>174</v>
      </c>
      <c r="P903" s="59">
        <f t="shared" si="29"/>
        <v>150</v>
      </c>
      <c r="Q903" s="59">
        <f t="shared" si="29"/>
        <v>104</v>
      </c>
      <c r="R903" s="59">
        <f t="shared" si="29"/>
        <v>119</v>
      </c>
      <c r="S903" s="59">
        <f t="shared" si="29"/>
        <v>37</v>
      </c>
      <c r="T903" s="59">
        <f t="shared" si="29"/>
        <v>25</v>
      </c>
      <c r="U903" s="59">
        <f t="shared" si="29"/>
        <v>27</v>
      </c>
      <c r="V903" s="60">
        <f t="shared" si="29"/>
        <v>867</v>
      </c>
    </row>
    <row r="904" spans="1:22" ht="12.75" thickTop="1" thickBot="1">
      <c r="A904" s="351"/>
    </row>
    <row r="905" spans="1:22" ht="12" thickTop="1">
      <c r="A905" s="24" t="s">
        <v>2</v>
      </c>
      <c r="B905" s="25">
        <v>21</v>
      </c>
      <c r="C905" s="25" t="s">
        <v>16</v>
      </c>
      <c r="D905" s="25" t="s">
        <v>7</v>
      </c>
      <c r="E905" s="25">
        <v>1573</v>
      </c>
      <c r="F905" s="25" t="s">
        <v>18</v>
      </c>
      <c r="G905" s="33">
        <v>10</v>
      </c>
      <c r="H905" s="34">
        <v>12</v>
      </c>
      <c r="I905" s="26">
        <v>0</v>
      </c>
      <c r="J905" s="26">
        <v>0</v>
      </c>
      <c r="K905" s="26">
        <v>0</v>
      </c>
      <c r="L905" s="26">
        <v>0</v>
      </c>
      <c r="M905" s="26">
        <v>0</v>
      </c>
      <c r="N905" s="26">
        <v>0</v>
      </c>
      <c r="O905" s="26">
        <v>0</v>
      </c>
      <c r="P905" s="26">
        <v>0</v>
      </c>
      <c r="Q905" s="26">
        <v>0</v>
      </c>
      <c r="R905" s="26">
        <v>0</v>
      </c>
      <c r="S905" s="26">
        <v>5</v>
      </c>
      <c r="T905" s="26">
        <v>4</v>
      </c>
      <c r="U905" s="26">
        <v>6</v>
      </c>
      <c r="V905" s="63">
        <v>15</v>
      </c>
    </row>
    <row r="906" spans="1:22">
      <c r="A906" s="27" t="s">
        <v>2</v>
      </c>
      <c r="B906" s="28">
        <v>21</v>
      </c>
      <c r="C906" s="28" t="s">
        <v>16</v>
      </c>
      <c r="D906" s="28" t="s">
        <v>7</v>
      </c>
      <c r="E906" s="28">
        <v>1572</v>
      </c>
      <c r="F906" s="28" t="s">
        <v>17</v>
      </c>
      <c r="G906" s="35">
        <v>4</v>
      </c>
      <c r="H906" s="36">
        <v>6</v>
      </c>
      <c r="I906" s="29">
        <v>0</v>
      </c>
      <c r="J906" s="29">
        <v>0</v>
      </c>
      <c r="K906" s="29">
        <v>0</v>
      </c>
      <c r="L906" s="29">
        <v>0</v>
      </c>
      <c r="M906" s="29">
        <v>38</v>
      </c>
      <c r="N906" s="29">
        <v>49</v>
      </c>
      <c r="O906" s="29">
        <v>44</v>
      </c>
      <c r="P906" s="29">
        <v>0</v>
      </c>
      <c r="Q906" s="29">
        <v>0</v>
      </c>
      <c r="R906" s="29">
        <v>0</v>
      </c>
      <c r="S906" s="29">
        <v>0</v>
      </c>
      <c r="T906" s="29">
        <v>0</v>
      </c>
      <c r="U906" s="29">
        <v>0</v>
      </c>
      <c r="V906" s="65">
        <v>131</v>
      </c>
    </row>
    <row r="907" spans="1:22" ht="12" thickBot="1">
      <c r="A907" s="39" t="s">
        <v>2</v>
      </c>
      <c r="B907" s="40">
        <v>21</v>
      </c>
      <c r="C907" s="40" t="s">
        <v>16</v>
      </c>
      <c r="D907" s="40" t="s">
        <v>7</v>
      </c>
      <c r="E907" s="40">
        <v>1270</v>
      </c>
      <c r="F907" s="40" t="s">
        <v>336</v>
      </c>
      <c r="G907" s="41">
        <v>4</v>
      </c>
      <c r="H907" s="42">
        <v>9</v>
      </c>
      <c r="I907" s="43">
        <v>0</v>
      </c>
      <c r="J907" s="43">
        <v>0</v>
      </c>
      <c r="K907" s="43">
        <v>0</v>
      </c>
      <c r="L907" s="43">
        <v>0</v>
      </c>
      <c r="M907" s="43">
        <v>12</v>
      </c>
      <c r="N907" s="43">
        <v>17</v>
      </c>
      <c r="O907" s="43">
        <v>9</v>
      </c>
      <c r="P907" s="43">
        <v>2</v>
      </c>
      <c r="Q907" s="43">
        <v>2</v>
      </c>
      <c r="R907" s="43">
        <v>2</v>
      </c>
      <c r="S907" s="43">
        <v>0</v>
      </c>
      <c r="T907" s="43">
        <v>0</v>
      </c>
      <c r="U907" s="43">
        <v>0</v>
      </c>
      <c r="V907" s="66">
        <v>44</v>
      </c>
    </row>
    <row r="908" spans="1:22" ht="12.75" thickTop="1" thickBot="1">
      <c r="A908" s="77"/>
      <c r="B908" s="58"/>
      <c r="C908" s="58"/>
      <c r="D908" s="58"/>
      <c r="E908" s="58"/>
      <c r="F908" s="61" t="s">
        <v>16</v>
      </c>
      <c r="G908" s="59"/>
      <c r="H908" s="62"/>
      <c r="I908" s="59">
        <f t="shared" ref="I908:V908" si="30">SUM(I905:I907)</f>
        <v>0</v>
      </c>
      <c r="J908" s="59">
        <f t="shared" si="30"/>
        <v>0</v>
      </c>
      <c r="K908" s="59">
        <f t="shared" si="30"/>
        <v>0</v>
      </c>
      <c r="L908" s="59">
        <f t="shared" si="30"/>
        <v>0</v>
      </c>
      <c r="M908" s="59">
        <f t="shared" si="30"/>
        <v>50</v>
      </c>
      <c r="N908" s="59">
        <f t="shared" si="30"/>
        <v>66</v>
      </c>
      <c r="O908" s="59">
        <f t="shared" si="30"/>
        <v>53</v>
      </c>
      <c r="P908" s="59">
        <f t="shared" si="30"/>
        <v>2</v>
      </c>
      <c r="Q908" s="59">
        <f t="shared" si="30"/>
        <v>2</v>
      </c>
      <c r="R908" s="59">
        <f t="shared" si="30"/>
        <v>2</v>
      </c>
      <c r="S908" s="59">
        <f t="shared" si="30"/>
        <v>5</v>
      </c>
      <c r="T908" s="59">
        <f t="shared" si="30"/>
        <v>4</v>
      </c>
      <c r="U908" s="59">
        <f t="shared" si="30"/>
        <v>6</v>
      </c>
      <c r="V908" s="60">
        <f t="shared" si="30"/>
        <v>190</v>
      </c>
    </row>
    <row r="909" spans="1:22" ht="12.75" thickTop="1" thickBot="1">
      <c r="A909" s="351"/>
    </row>
    <row r="910" spans="1:22" ht="12" thickTop="1">
      <c r="A910" s="24" t="s">
        <v>2</v>
      </c>
      <c r="B910" s="25">
        <v>4481</v>
      </c>
      <c r="C910" s="25" t="s">
        <v>250</v>
      </c>
      <c r="D910" s="25" t="s">
        <v>7</v>
      </c>
      <c r="E910" s="25">
        <v>6476</v>
      </c>
      <c r="F910" s="25" t="s">
        <v>252</v>
      </c>
      <c r="G910" s="33">
        <v>10</v>
      </c>
      <c r="H910" s="26">
        <v>12</v>
      </c>
      <c r="I910" s="33">
        <v>0</v>
      </c>
      <c r="J910" s="26">
        <v>0</v>
      </c>
      <c r="K910" s="26">
        <v>0</v>
      </c>
      <c r="L910" s="26">
        <v>0</v>
      </c>
      <c r="M910" s="26">
        <v>0</v>
      </c>
      <c r="N910" s="26">
        <v>0</v>
      </c>
      <c r="O910" s="26">
        <v>0</v>
      </c>
      <c r="P910" s="26">
        <v>0</v>
      </c>
      <c r="Q910" s="26">
        <v>0</v>
      </c>
      <c r="R910" s="26">
        <v>0</v>
      </c>
      <c r="S910" s="26">
        <v>10</v>
      </c>
      <c r="T910" s="26">
        <v>8</v>
      </c>
      <c r="U910" s="26">
        <v>15</v>
      </c>
      <c r="V910" s="63">
        <v>33</v>
      </c>
    </row>
    <row r="911" spans="1:22">
      <c r="A911" s="27" t="s">
        <v>2</v>
      </c>
      <c r="B911" s="28">
        <v>4481</v>
      </c>
      <c r="C911" s="28" t="s">
        <v>250</v>
      </c>
      <c r="D911" s="28" t="s">
        <v>7</v>
      </c>
      <c r="E911" s="28">
        <v>6482</v>
      </c>
      <c r="F911" s="28" t="s">
        <v>1157</v>
      </c>
      <c r="G911" s="35">
        <v>4</v>
      </c>
      <c r="H911" s="29">
        <v>6</v>
      </c>
      <c r="I911" s="35">
        <v>0</v>
      </c>
      <c r="J911" s="29">
        <v>0</v>
      </c>
      <c r="K911" s="29">
        <v>0</v>
      </c>
      <c r="L911" s="29">
        <v>0</v>
      </c>
      <c r="M911" s="29">
        <v>9</v>
      </c>
      <c r="N911" s="29">
        <v>9</v>
      </c>
      <c r="O911" s="29">
        <v>11</v>
      </c>
      <c r="P911" s="29">
        <v>0</v>
      </c>
      <c r="Q911" s="29">
        <v>0</v>
      </c>
      <c r="R911" s="29">
        <v>0</v>
      </c>
      <c r="S911" s="29">
        <v>0</v>
      </c>
      <c r="T911" s="29">
        <v>0</v>
      </c>
      <c r="U911" s="29">
        <v>0</v>
      </c>
      <c r="V911" s="65">
        <v>29</v>
      </c>
    </row>
    <row r="912" spans="1:22">
      <c r="A912" s="27" t="s">
        <v>2</v>
      </c>
      <c r="B912" s="28">
        <v>4481</v>
      </c>
      <c r="C912" s="28" t="s">
        <v>250</v>
      </c>
      <c r="D912" s="28" t="s">
        <v>7</v>
      </c>
      <c r="E912" s="28">
        <v>6478</v>
      </c>
      <c r="F912" s="28" t="s">
        <v>253</v>
      </c>
      <c r="G912" s="35">
        <v>4</v>
      </c>
      <c r="H912" s="29">
        <v>6</v>
      </c>
      <c r="I912" s="35">
        <v>0</v>
      </c>
      <c r="J912" s="29">
        <v>0</v>
      </c>
      <c r="K912" s="29">
        <v>0</v>
      </c>
      <c r="L912" s="29">
        <v>0</v>
      </c>
      <c r="M912" s="29">
        <v>23</v>
      </c>
      <c r="N912" s="29">
        <v>16</v>
      </c>
      <c r="O912" s="29">
        <v>19</v>
      </c>
      <c r="P912" s="29">
        <v>0</v>
      </c>
      <c r="Q912" s="29">
        <v>0</v>
      </c>
      <c r="R912" s="29">
        <v>0</v>
      </c>
      <c r="S912" s="29">
        <v>0</v>
      </c>
      <c r="T912" s="29">
        <v>0</v>
      </c>
      <c r="U912" s="29">
        <v>0</v>
      </c>
      <c r="V912" s="65">
        <v>58</v>
      </c>
    </row>
    <row r="913" spans="1:22">
      <c r="A913" s="27" t="s">
        <v>2</v>
      </c>
      <c r="B913" s="28">
        <v>4481</v>
      </c>
      <c r="C913" s="28" t="s">
        <v>250</v>
      </c>
      <c r="D913" s="28" t="s">
        <v>7</v>
      </c>
      <c r="E913" s="28">
        <v>6483</v>
      </c>
      <c r="F913" s="28" t="s">
        <v>1158</v>
      </c>
      <c r="G913" s="35">
        <v>4</v>
      </c>
      <c r="H913" s="29">
        <v>9</v>
      </c>
      <c r="I913" s="35">
        <v>0</v>
      </c>
      <c r="J913" s="29">
        <v>0</v>
      </c>
      <c r="K913" s="29">
        <v>0</v>
      </c>
      <c r="L913" s="29">
        <v>0</v>
      </c>
      <c r="M913" s="29">
        <v>48</v>
      </c>
      <c r="N913" s="29">
        <v>41</v>
      </c>
      <c r="O913" s="29">
        <v>45</v>
      </c>
      <c r="P913" s="29">
        <v>27</v>
      </c>
      <c r="Q913" s="29">
        <v>24</v>
      </c>
      <c r="R913" s="29">
        <v>21</v>
      </c>
      <c r="S913" s="29">
        <v>0</v>
      </c>
      <c r="T913" s="29">
        <v>0</v>
      </c>
      <c r="U913" s="29">
        <v>0</v>
      </c>
      <c r="V913" s="65">
        <v>206</v>
      </c>
    </row>
    <row r="914" spans="1:22">
      <c r="A914" s="27" t="s">
        <v>2</v>
      </c>
      <c r="B914" s="28">
        <v>4481</v>
      </c>
      <c r="C914" s="28" t="s">
        <v>250</v>
      </c>
      <c r="D914" s="28" t="s">
        <v>7</v>
      </c>
      <c r="E914" s="28">
        <v>6475</v>
      </c>
      <c r="F914" s="28" t="s">
        <v>1154</v>
      </c>
      <c r="G914" s="35">
        <v>4</v>
      </c>
      <c r="H914" s="29">
        <v>6</v>
      </c>
      <c r="I914" s="35">
        <v>0</v>
      </c>
      <c r="J914" s="29">
        <v>0</v>
      </c>
      <c r="K914" s="29">
        <v>0</v>
      </c>
      <c r="L914" s="29">
        <v>0</v>
      </c>
      <c r="M914" s="29">
        <v>39</v>
      </c>
      <c r="N914" s="29">
        <v>31</v>
      </c>
      <c r="O914" s="29">
        <v>25</v>
      </c>
      <c r="P914" s="29">
        <v>0</v>
      </c>
      <c r="Q914" s="29">
        <v>0</v>
      </c>
      <c r="R914" s="29">
        <v>0</v>
      </c>
      <c r="S914" s="29">
        <v>0</v>
      </c>
      <c r="T914" s="29">
        <v>0</v>
      </c>
      <c r="U914" s="29">
        <v>0</v>
      </c>
      <c r="V914" s="65">
        <v>95</v>
      </c>
    </row>
    <row r="915" spans="1:22">
      <c r="A915" s="27" t="s">
        <v>2</v>
      </c>
      <c r="B915" s="28">
        <v>4481</v>
      </c>
      <c r="C915" s="28" t="s">
        <v>250</v>
      </c>
      <c r="D915" s="28" t="s">
        <v>7</v>
      </c>
      <c r="E915" s="28">
        <v>6471</v>
      </c>
      <c r="F915" s="28" t="s">
        <v>1153</v>
      </c>
      <c r="G915" s="35">
        <v>4</v>
      </c>
      <c r="H915" s="29">
        <v>9</v>
      </c>
      <c r="I915" s="35">
        <v>0</v>
      </c>
      <c r="J915" s="29">
        <v>0</v>
      </c>
      <c r="K915" s="29">
        <v>0</v>
      </c>
      <c r="L915" s="29">
        <v>0</v>
      </c>
      <c r="M915" s="29">
        <v>12</v>
      </c>
      <c r="N915" s="29">
        <v>14</v>
      </c>
      <c r="O915" s="29">
        <v>13</v>
      </c>
      <c r="P915" s="29">
        <v>0</v>
      </c>
      <c r="Q915" s="29">
        <v>2</v>
      </c>
      <c r="R915" s="29">
        <v>1</v>
      </c>
      <c r="S915" s="29">
        <v>0</v>
      </c>
      <c r="T915" s="29">
        <v>0</v>
      </c>
      <c r="U915" s="29">
        <v>0</v>
      </c>
      <c r="V915" s="65">
        <v>42</v>
      </c>
    </row>
    <row r="916" spans="1:22">
      <c r="A916" s="27" t="s">
        <v>2</v>
      </c>
      <c r="B916" s="28">
        <v>4481</v>
      </c>
      <c r="C916" s="28" t="s">
        <v>250</v>
      </c>
      <c r="D916" s="28" t="s">
        <v>7</v>
      </c>
      <c r="E916" s="28">
        <v>6481</v>
      </c>
      <c r="F916" s="28" t="s">
        <v>254</v>
      </c>
      <c r="G916" s="35">
        <v>7</v>
      </c>
      <c r="H916" s="29">
        <v>9</v>
      </c>
      <c r="I916" s="35">
        <v>0</v>
      </c>
      <c r="J916" s="29">
        <v>0</v>
      </c>
      <c r="K916" s="29">
        <v>0</v>
      </c>
      <c r="L916" s="29">
        <v>0</v>
      </c>
      <c r="M916" s="29">
        <v>0</v>
      </c>
      <c r="N916" s="29">
        <v>0</v>
      </c>
      <c r="O916" s="29">
        <v>0</v>
      </c>
      <c r="P916" s="29">
        <v>12</v>
      </c>
      <c r="Q916" s="29">
        <v>8</v>
      </c>
      <c r="R916" s="29">
        <v>13</v>
      </c>
      <c r="S916" s="29">
        <v>0</v>
      </c>
      <c r="T916" s="29">
        <v>0</v>
      </c>
      <c r="U916" s="29">
        <v>0</v>
      </c>
      <c r="V916" s="65">
        <v>33</v>
      </c>
    </row>
    <row r="917" spans="1:22">
      <c r="A917" s="27" t="s">
        <v>2</v>
      </c>
      <c r="B917" s="28">
        <v>4481</v>
      </c>
      <c r="C917" s="28" t="s">
        <v>250</v>
      </c>
      <c r="D917" s="28" t="s">
        <v>7</v>
      </c>
      <c r="E917" s="28">
        <v>6470</v>
      </c>
      <c r="F917" s="28" t="s">
        <v>1152</v>
      </c>
      <c r="G917" s="35">
        <v>4</v>
      </c>
      <c r="H917" s="29">
        <v>9</v>
      </c>
      <c r="I917" s="35">
        <v>0</v>
      </c>
      <c r="J917" s="29">
        <v>0</v>
      </c>
      <c r="K917" s="29">
        <v>0</v>
      </c>
      <c r="L917" s="29">
        <v>0</v>
      </c>
      <c r="M917" s="29">
        <v>30</v>
      </c>
      <c r="N917" s="29">
        <v>32</v>
      </c>
      <c r="O917" s="29">
        <v>22</v>
      </c>
      <c r="P917" s="29">
        <v>1</v>
      </c>
      <c r="Q917" s="29">
        <v>1</v>
      </c>
      <c r="R917" s="29">
        <v>2</v>
      </c>
      <c r="S917" s="29">
        <v>0</v>
      </c>
      <c r="T917" s="29">
        <v>0</v>
      </c>
      <c r="U917" s="29">
        <v>0</v>
      </c>
      <c r="V917" s="65">
        <v>88</v>
      </c>
    </row>
    <row r="918" spans="1:22">
      <c r="A918" s="27" t="s">
        <v>2</v>
      </c>
      <c r="B918" s="28">
        <v>4481</v>
      </c>
      <c r="C918" s="28" t="s">
        <v>250</v>
      </c>
      <c r="D918" s="28" t="s">
        <v>7</v>
      </c>
      <c r="E918" s="28">
        <v>6670</v>
      </c>
      <c r="F918" s="28" t="s">
        <v>1159</v>
      </c>
      <c r="G918" s="35">
        <v>6</v>
      </c>
      <c r="H918" s="29">
        <v>11</v>
      </c>
      <c r="I918" s="35">
        <v>0</v>
      </c>
      <c r="J918" s="29">
        <v>0</v>
      </c>
      <c r="K918" s="29">
        <v>0</v>
      </c>
      <c r="L918" s="29">
        <v>0</v>
      </c>
      <c r="M918" s="29">
        <v>0</v>
      </c>
      <c r="N918" s="29">
        <v>0</v>
      </c>
      <c r="O918" s="29">
        <v>30</v>
      </c>
      <c r="P918" s="29">
        <v>21</v>
      </c>
      <c r="Q918" s="29">
        <v>17</v>
      </c>
      <c r="R918" s="29">
        <v>9</v>
      </c>
      <c r="S918" s="29">
        <v>27</v>
      </c>
      <c r="T918" s="29">
        <v>14</v>
      </c>
      <c r="U918" s="29">
        <v>0</v>
      </c>
      <c r="V918" s="65">
        <v>118</v>
      </c>
    </row>
    <row r="919" spans="1:22">
      <c r="A919" s="27" t="s">
        <v>2</v>
      </c>
      <c r="B919" s="28">
        <v>4481</v>
      </c>
      <c r="C919" s="28" t="s">
        <v>250</v>
      </c>
      <c r="D919" s="28" t="s">
        <v>7</v>
      </c>
      <c r="E919" s="28">
        <v>6170</v>
      </c>
      <c r="F919" s="28" t="s">
        <v>251</v>
      </c>
      <c r="G919" s="35">
        <v>7</v>
      </c>
      <c r="H919" s="29">
        <v>8</v>
      </c>
      <c r="I919" s="35">
        <v>0</v>
      </c>
      <c r="J919" s="29">
        <v>0</v>
      </c>
      <c r="K919" s="29">
        <v>0</v>
      </c>
      <c r="L919" s="29">
        <v>0</v>
      </c>
      <c r="M919" s="29">
        <v>0</v>
      </c>
      <c r="N919" s="29">
        <v>0</v>
      </c>
      <c r="O919" s="29">
        <v>0</v>
      </c>
      <c r="P919" s="29">
        <v>6</v>
      </c>
      <c r="Q919" s="29">
        <v>4</v>
      </c>
      <c r="R919" s="29">
        <v>0</v>
      </c>
      <c r="S919" s="29">
        <v>0</v>
      </c>
      <c r="T919" s="29">
        <v>0</v>
      </c>
      <c r="U919" s="29">
        <v>0</v>
      </c>
      <c r="V919" s="65">
        <v>10</v>
      </c>
    </row>
    <row r="920" spans="1:22">
      <c r="A920" s="27" t="s">
        <v>2</v>
      </c>
      <c r="B920" s="28">
        <v>4481</v>
      </c>
      <c r="C920" s="28" t="s">
        <v>250</v>
      </c>
      <c r="D920" s="28" t="s">
        <v>7</v>
      </c>
      <c r="E920" s="28">
        <v>6479</v>
      </c>
      <c r="F920" s="28" t="s">
        <v>1155</v>
      </c>
      <c r="G920" s="35">
        <v>4</v>
      </c>
      <c r="H920" s="29">
        <v>6</v>
      </c>
      <c r="I920" s="35">
        <v>0</v>
      </c>
      <c r="J920" s="29">
        <v>0</v>
      </c>
      <c r="K920" s="29">
        <v>0</v>
      </c>
      <c r="L920" s="29">
        <v>0</v>
      </c>
      <c r="M920" s="29">
        <v>43</v>
      </c>
      <c r="N920" s="29">
        <v>48</v>
      </c>
      <c r="O920" s="29">
        <v>40</v>
      </c>
      <c r="P920" s="29">
        <v>0</v>
      </c>
      <c r="Q920" s="29">
        <v>0</v>
      </c>
      <c r="R920" s="29">
        <v>0</v>
      </c>
      <c r="S920" s="29">
        <v>0</v>
      </c>
      <c r="T920" s="29">
        <v>0</v>
      </c>
      <c r="U920" s="29">
        <v>0</v>
      </c>
      <c r="V920" s="65">
        <v>131</v>
      </c>
    </row>
    <row r="921" spans="1:22">
      <c r="A921" s="27" t="s">
        <v>2</v>
      </c>
      <c r="B921" s="28">
        <v>4481</v>
      </c>
      <c r="C921" s="28" t="s">
        <v>250</v>
      </c>
      <c r="D921" s="28" t="s">
        <v>7</v>
      </c>
      <c r="E921" s="28">
        <v>6671</v>
      </c>
      <c r="F921" s="28" t="s">
        <v>1160</v>
      </c>
      <c r="G921" s="35">
        <v>4</v>
      </c>
      <c r="H921" s="29">
        <v>5</v>
      </c>
      <c r="I921" s="35">
        <v>0</v>
      </c>
      <c r="J921" s="29">
        <v>0</v>
      </c>
      <c r="K921" s="29">
        <v>0</v>
      </c>
      <c r="L921" s="29">
        <v>0</v>
      </c>
      <c r="M921" s="29">
        <v>30</v>
      </c>
      <c r="N921" s="29">
        <v>27</v>
      </c>
      <c r="O921" s="29">
        <v>0</v>
      </c>
      <c r="P921" s="29">
        <v>0</v>
      </c>
      <c r="Q921" s="29">
        <v>0</v>
      </c>
      <c r="R921" s="29">
        <v>0</v>
      </c>
      <c r="S921" s="29">
        <v>0</v>
      </c>
      <c r="T921" s="29">
        <v>0</v>
      </c>
      <c r="U921" s="29">
        <v>0</v>
      </c>
      <c r="V921" s="65">
        <v>57</v>
      </c>
    </row>
    <row r="922" spans="1:22">
      <c r="A922" s="27" t="s">
        <v>2</v>
      </c>
      <c r="B922" s="28">
        <v>4481</v>
      </c>
      <c r="C922" s="28" t="s">
        <v>250</v>
      </c>
      <c r="D922" s="28" t="s">
        <v>7</v>
      </c>
      <c r="E922" s="28">
        <v>6480</v>
      </c>
      <c r="F922" s="28" t="s">
        <v>1156</v>
      </c>
      <c r="G922" s="35">
        <v>4</v>
      </c>
      <c r="H922" s="29">
        <v>6</v>
      </c>
      <c r="I922" s="35">
        <v>0</v>
      </c>
      <c r="J922" s="29">
        <v>0</v>
      </c>
      <c r="K922" s="29">
        <v>0</v>
      </c>
      <c r="L922" s="29">
        <v>0</v>
      </c>
      <c r="M922" s="29">
        <v>35</v>
      </c>
      <c r="N922" s="29">
        <v>40</v>
      </c>
      <c r="O922" s="29">
        <v>35</v>
      </c>
      <c r="P922" s="29">
        <v>0</v>
      </c>
      <c r="Q922" s="29">
        <v>0</v>
      </c>
      <c r="R922" s="29">
        <v>0</v>
      </c>
      <c r="S922" s="29">
        <v>0</v>
      </c>
      <c r="T922" s="29">
        <v>0</v>
      </c>
      <c r="U922" s="29">
        <v>0</v>
      </c>
      <c r="V922" s="65">
        <v>110</v>
      </c>
    </row>
    <row r="923" spans="1:22" ht="12" thickBot="1">
      <c r="A923" s="39" t="s">
        <v>2</v>
      </c>
      <c r="B923" s="40">
        <v>4481</v>
      </c>
      <c r="C923" s="40" t="s">
        <v>250</v>
      </c>
      <c r="D923" s="40" t="s">
        <v>7</v>
      </c>
      <c r="E923" s="40">
        <v>2062</v>
      </c>
      <c r="F923" s="40" t="s">
        <v>217</v>
      </c>
      <c r="G923" s="37">
        <v>3</v>
      </c>
      <c r="H923" s="43">
        <v>6</v>
      </c>
      <c r="I923" s="41">
        <v>0</v>
      </c>
      <c r="J923" s="43">
        <v>0</v>
      </c>
      <c r="K923" s="43">
        <v>0</v>
      </c>
      <c r="L923" s="43">
        <v>48</v>
      </c>
      <c r="M923" s="43">
        <v>37</v>
      </c>
      <c r="N923" s="43">
        <v>40</v>
      </c>
      <c r="O923" s="43">
        <v>29</v>
      </c>
      <c r="P923" s="43">
        <v>0</v>
      </c>
      <c r="Q923" s="43">
        <v>0</v>
      </c>
      <c r="R923" s="43">
        <v>0</v>
      </c>
      <c r="S923" s="43">
        <v>0</v>
      </c>
      <c r="T923" s="43">
        <v>0</v>
      </c>
      <c r="U923" s="43">
        <v>0</v>
      </c>
      <c r="V923" s="66">
        <v>154</v>
      </c>
    </row>
    <row r="924" spans="1:22" ht="12.75" thickTop="1" thickBot="1">
      <c r="A924" s="77"/>
      <c r="B924" s="58"/>
      <c r="C924" s="58"/>
      <c r="D924" s="58"/>
      <c r="E924" s="58"/>
      <c r="F924" s="61" t="s">
        <v>250</v>
      </c>
      <c r="G924" s="59"/>
      <c r="H924" s="59"/>
      <c r="I924" s="67">
        <f t="shared" ref="I924:V924" si="31">SUM(I910:I923)</f>
        <v>0</v>
      </c>
      <c r="J924" s="59">
        <f t="shared" si="31"/>
        <v>0</v>
      </c>
      <c r="K924" s="59">
        <f t="shared" si="31"/>
        <v>0</v>
      </c>
      <c r="L924" s="59">
        <f t="shared" si="31"/>
        <v>48</v>
      </c>
      <c r="M924" s="59">
        <f t="shared" si="31"/>
        <v>306</v>
      </c>
      <c r="N924" s="59">
        <f t="shared" si="31"/>
        <v>298</v>
      </c>
      <c r="O924" s="59">
        <f t="shared" si="31"/>
        <v>269</v>
      </c>
      <c r="P924" s="59">
        <f t="shared" si="31"/>
        <v>67</v>
      </c>
      <c r="Q924" s="59">
        <f t="shared" si="31"/>
        <v>56</v>
      </c>
      <c r="R924" s="59">
        <f t="shared" si="31"/>
        <v>46</v>
      </c>
      <c r="S924" s="59">
        <f t="shared" si="31"/>
        <v>37</v>
      </c>
      <c r="T924" s="59">
        <f t="shared" si="31"/>
        <v>22</v>
      </c>
      <c r="U924" s="59">
        <f t="shared" si="31"/>
        <v>15</v>
      </c>
      <c r="V924" s="60">
        <f t="shared" si="31"/>
        <v>1164</v>
      </c>
    </row>
    <row r="925" spans="1:22" ht="12.75" thickTop="1" thickBot="1">
      <c r="A925" s="351"/>
    </row>
    <row r="926" spans="1:22" ht="12" thickTop="1">
      <c r="A926" s="24" t="s">
        <v>2</v>
      </c>
      <c r="B926" s="25">
        <v>1045</v>
      </c>
      <c r="C926" s="25" t="s">
        <v>479</v>
      </c>
      <c r="D926" s="25" t="s">
        <v>7</v>
      </c>
      <c r="E926" s="25">
        <v>6603</v>
      </c>
      <c r="F926" s="25" t="s">
        <v>482</v>
      </c>
      <c r="G926" s="33">
        <v>3</v>
      </c>
      <c r="H926" s="34">
        <v>9</v>
      </c>
      <c r="I926" s="26">
        <v>0</v>
      </c>
      <c r="J926" s="26">
        <v>0</v>
      </c>
      <c r="K926" s="26">
        <v>0</v>
      </c>
      <c r="L926" s="26">
        <v>3</v>
      </c>
      <c r="M926" s="26">
        <v>4</v>
      </c>
      <c r="N926" s="26">
        <v>2</v>
      </c>
      <c r="O926" s="26">
        <v>5</v>
      </c>
      <c r="P926" s="26">
        <v>4</v>
      </c>
      <c r="Q926" s="26">
        <v>2</v>
      </c>
      <c r="R926" s="26">
        <v>2</v>
      </c>
      <c r="S926" s="26">
        <v>0</v>
      </c>
      <c r="T926" s="26">
        <v>0</v>
      </c>
      <c r="U926" s="26">
        <v>0</v>
      </c>
      <c r="V926" s="63">
        <v>22</v>
      </c>
    </row>
    <row r="927" spans="1:22">
      <c r="A927" s="27" t="s">
        <v>2</v>
      </c>
      <c r="B927" s="28">
        <v>1045</v>
      </c>
      <c r="C927" s="28" t="s">
        <v>479</v>
      </c>
      <c r="D927" s="28" t="s">
        <v>7</v>
      </c>
      <c r="E927" s="28">
        <v>5405</v>
      </c>
      <c r="F927" s="28" t="s">
        <v>480</v>
      </c>
      <c r="G927" s="35">
        <v>1</v>
      </c>
      <c r="H927" s="36">
        <v>6</v>
      </c>
      <c r="I927" s="29">
        <v>0</v>
      </c>
      <c r="J927" s="29">
        <v>4</v>
      </c>
      <c r="K927" s="29">
        <v>2</v>
      </c>
      <c r="L927" s="29">
        <v>2</v>
      </c>
      <c r="M927" s="29">
        <v>4</v>
      </c>
      <c r="N927" s="29">
        <v>5</v>
      </c>
      <c r="O927" s="29">
        <v>5</v>
      </c>
      <c r="P927" s="29">
        <v>0</v>
      </c>
      <c r="Q927" s="29">
        <v>0</v>
      </c>
      <c r="R927" s="29">
        <v>0</v>
      </c>
      <c r="S927" s="29">
        <v>0</v>
      </c>
      <c r="T927" s="29">
        <v>0</v>
      </c>
      <c r="U927" s="29">
        <v>0</v>
      </c>
      <c r="V927" s="65">
        <v>22</v>
      </c>
    </row>
    <row r="928" spans="1:22">
      <c r="A928" s="27" t="s">
        <v>2</v>
      </c>
      <c r="B928" s="28">
        <v>1045</v>
      </c>
      <c r="C928" s="28" t="s">
        <v>479</v>
      </c>
      <c r="D928" s="28" t="s">
        <v>7</v>
      </c>
      <c r="E928" s="28">
        <v>6504</v>
      </c>
      <c r="F928" s="28" t="s">
        <v>481</v>
      </c>
      <c r="G928" s="35">
        <v>4</v>
      </c>
      <c r="H928" s="36">
        <v>5</v>
      </c>
      <c r="I928" s="29">
        <v>0</v>
      </c>
      <c r="J928" s="29">
        <v>0</v>
      </c>
      <c r="K928" s="29">
        <v>0</v>
      </c>
      <c r="L928" s="29">
        <v>0</v>
      </c>
      <c r="M928" s="29">
        <v>17</v>
      </c>
      <c r="N928" s="29">
        <v>13</v>
      </c>
      <c r="O928" s="29">
        <v>0</v>
      </c>
      <c r="P928" s="29">
        <v>0</v>
      </c>
      <c r="Q928" s="29">
        <v>0</v>
      </c>
      <c r="R928" s="29">
        <v>0</v>
      </c>
      <c r="S928" s="29">
        <v>0</v>
      </c>
      <c r="T928" s="29">
        <v>0</v>
      </c>
      <c r="U928" s="29">
        <v>0</v>
      </c>
      <c r="V928" s="65">
        <v>30</v>
      </c>
    </row>
    <row r="929" spans="1:22" ht="12" thickBot="1">
      <c r="A929" s="39" t="s">
        <v>2</v>
      </c>
      <c r="B929" s="40">
        <v>1045</v>
      </c>
      <c r="C929" s="40" t="s">
        <v>479</v>
      </c>
      <c r="D929" s="40" t="s">
        <v>7</v>
      </c>
      <c r="E929" s="40">
        <v>6606</v>
      </c>
      <c r="F929" s="40" t="s">
        <v>483</v>
      </c>
      <c r="G929" s="41">
        <v>11</v>
      </c>
      <c r="H929" s="42">
        <v>12</v>
      </c>
      <c r="I929" s="43">
        <v>0</v>
      </c>
      <c r="J929" s="43">
        <v>0</v>
      </c>
      <c r="K929" s="43">
        <v>0</v>
      </c>
      <c r="L929" s="43">
        <v>0</v>
      </c>
      <c r="M929" s="43">
        <v>0</v>
      </c>
      <c r="N929" s="43">
        <v>0</v>
      </c>
      <c r="O929" s="43">
        <v>0</v>
      </c>
      <c r="P929" s="43">
        <v>0</v>
      </c>
      <c r="Q929" s="43">
        <v>0</v>
      </c>
      <c r="R929" s="43">
        <v>0</v>
      </c>
      <c r="S929" s="43">
        <v>0</v>
      </c>
      <c r="T929" s="43">
        <v>1</v>
      </c>
      <c r="U929" s="43">
        <v>7</v>
      </c>
      <c r="V929" s="66">
        <v>8</v>
      </c>
    </row>
    <row r="930" spans="1:22" ht="12.75" thickTop="1" thickBot="1">
      <c r="A930" s="77"/>
      <c r="B930" s="58"/>
      <c r="C930" s="58"/>
      <c r="D930" s="58"/>
      <c r="E930" s="58"/>
      <c r="F930" s="61" t="s">
        <v>479</v>
      </c>
      <c r="G930" s="59"/>
      <c r="H930" s="62"/>
      <c r="I930" s="59">
        <f t="shared" ref="I930:V930" si="32">SUM(I926:I929)</f>
        <v>0</v>
      </c>
      <c r="J930" s="59">
        <f t="shared" si="32"/>
        <v>4</v>
      </c>
      <c r="K930" s="59">
        <f t="shared" si="32"/>
        <v>2</v>
      </c>
      <c r="L930" s="59">
        <f t="shared" si="32"/>
        <v>5</v>
      </c>
      <c r="M930" s="59">
        <f t="shared" si="32"/>
        <v>25</v>
      </c>
      <c r="N930" s="59">
        <f t="shared" si="32"/>
        <v>20</v>
      </c>
      <c r="O930" s="59">
        <f t="shared" si="32"/>
        <v>10</v>
      </c>
      <c r="P930" s="59">
        <f t="shared" si="32"/>
        <v>4</v>
      </c>
      <c r="Q930" s="59">
        <f t="shared" si="32"/>
        <v>2</v>
      </c>
      <c r="R930" s="59">
        <f t="shared" si="32"/>
        <v>2</v>
      </c>
      <c r="S930" s="59">
        <f t="shared" si="32"/>
        <v>0</v>
      </c>
      <c r="T930" s="59">
        <f t="shared" si="32"/>
        <v>1</v>
      </c>
      <c r="U930" s="59">
        <f t="shared" si="32"/>
        <v>7</v>
      </c>
      <c r="V930" s="60">
        <f t="shared" si="32"/>
        <v>82</v>
      </c>
    </row>
    <row r="931" spans="1:22" ht="12.75" thickTop="1" thickBot="1">
      <c r="A931" s="351"/>
    </row>
    <row r="932" spans="1:22" ht="12" thickTop="1">
      <c r="A932" s="24" t="s">
        <v>2</v>
      </c>
      <c r="B932" s="25">
        <v>4105</v>
      </c>
      <c r="C932" s="25" t="s">
        <v>234</v>
      </c>
      <c r="D932" s="25" t="s">
        <v>7</v>
      </c>
      <c r="E932" s="25">
        <v>2971</v>
      </c>
      <c r="F932" s="25" t="s">
        <v>236</v>
      </c>
      <c r="G932" s="33">
        <v>7</v>
      </c>
      <c r="H932" s="34">
        <v>12</v>
      </c>
      <c r="I932" s="26">
        <v>0</v>
      </c>
      <c r="J932" s="26">
        <v>0</v>
      </c>
      <c r="K932" s="26">
        <v>0</v>
      </c>
      <c r="L932" s="26">
        <v>0</v>
      </c>
      <c r="M932" s="26">
        <v>0</v>
      </c>
      <c r="N932" s="26">
        <v>0</v>
      </c>
      <c r="O932" s="26">
        <v>0</v>
      </c>
      <c r="P932" s="26">
        <v>61</v>
      </c>
      <c r="Q932" s="26">
        <v>17</v>
      </c>
      <c r="R932" s="26">
        <v>0</v>
      </c>
      <c r="S932" s="26">
        <v>0</v>
      </c>
      <c r="T932" s="26">
        <v>2</v>
      </c>
      <c r="U932" s="26">
        <v>2</v>
      </c>
      <c r="V932" s="63">
        <v>82</v>
      </c>
    </row>
    <row r="933" spans="1:22">
      <c r="A933" s="27" t="s">
        <v>2</v>
      </c>
      <c r="B933" s="28">
        <v>4105</v>
      </c>
      <c r="C933" s="28" t="s">
        <v>234</v>
      </c>
      <c r="D933" s="28" t="s">
        <v>7</v>
      </c>
      <c r="E933" s="28">
        <v>2976</v>
      </c>
      <c r="F933" s="28" t="s">
        <v>238</v>
      </c>
      <c r="G933" s="35">
        <v>5</v>
      </c>
      <c r="H933" s="36">
        <v>8</v>
      </c>
      <c r="I933" s="29">
        <v>0</v>
      </c>
      <c r="J933" s="29">
        <v>0</v>
      </c>
      <c r="K933" s="29">
        <v>0</v>
      </c>
      <c r="L933" s="29">
        <v>0</v>
      </c>
      <c r="M933" s="29">
        <v>0</v>
      </c>
      <c r="N933" s="29">
        <v>42</v>
      </c>
      <c r="O933" s="29">
        <v>36</v>
      </c>
      <c r="P933" s="29">
        <v>33</v>
      </c>
      <c r="Q933" s="29">
        <v>41</v>
      </c>
      <c r="R933" s="29">
        <v>0</v>
      </c>
      <c r="S933" s="29">
        <v>0</v>
      </c>
      <c r="T933" s="29">
        <v>0</v>
      </c>
      <c r="U933" s="29">
        <v>0</v>
      </c>
      <c r="V933" s="65">
        <v>152</v>
      </c>
    </row>
    <row r="934" spans="1:22">
      <c r="A934" s="27" t="s">
        <v>2</v>
      </c>
      <c r="B934" s="28">
        <v>4105</v>
      </c>
      <c r="C934" s="28" t="s">
        <v>234</v>
      </c>
      <c r="D934" s="28" t="s">
        <v>7</v>
      </c>
      <c r="E934" s="28">
        <v>2973</v>
      </c>
      <c r="F934" s="28" t="s">
        <v>237</v>
      </c>
      <c r="G934" s="35">
        <v>9</v>
      </c>
      <c r="H934" s="36">
        <v>12</v>
      </c>
      <c r="I934" s="29">
        <v>0</v>
      </c>
      <c r="J934" s="29">
        <v>0</v>
      </c>
      <c r="K934" s="29">
        <v>0</v>
      </c>
      <c r="L934" s="29">
        <v>0</v>
      </c>
      <c r="M934" s="29">
        <v>0</v>
      </c>
      <c r="N934" s="29">
        <v>0</v>
      </c>
      <c r="O934" s="29">
        <v>0</v>
      </c>
      <c r="P934" s="29">
        <v>0</v>
      </c>
      <c r="Q934" s="29">
        <v>0</v>
      </c>
      <c r="R934" s="29">
        <v>19</v>
      </c>
      <c r="S934" s="29">
        <v>6</v>
      </c>
      <c r="T934" s="29">
        <v>3</v>
      </c>
      <c r="U934" s="29">
        <v>2</v>
      </c>
      <c r="V934" s="65">
        <v>30</v>
      </c>
    </row>
    <row r="935" spans="1:22">
      <c r="A935" s="27" t="s">
        <v>2</v>
      </c>
      <c r="B935" s="28">
        <v>4105</v>
      </c>
      <c r="C935" s="28" t="s">
        <v>234</v>
      </c>
      <c r="D935" s="28" t="s">
        <v>7</v>
      </c>
      <c r="E935" s="28">
        <v>2994</v>
      </c>
      <c r="F935" s="28" t="s">
        <v>239</v>
      </c>
      <c r="G935" s="35">
        <v>4</v>
      </c>
      <c r="H935" s="36">
        <v>6</v>
      </c>
      <c r="I935" s="29">
        <v>0</v>
      </c>
      <c r="J935" s="29">
        <v>0</v>
      </c>
      <c r="K935" s="29">
        <v>0</v>
      </c>
      <c r="L935" s="29">
        <v>0</v>
      </c>
      <c r="M935" s="29">
        <v>50</v>
      </c>
      <c r="N935" s="29">
        <v>27</v>
      </c>
      <c r="O935" s="29">
        <v>38</v>
      </c>
      <c r="P935" s="29">
        <v>0</v>
      </c>
      <c r="Q935" s="29">
        <v>0</v>
      </c>
      <c r="R935" s="29">
        <v>0</v>
      </c>
      <c r="S935" s="29">
        <v>0</v>
      </c>
      <c r="T935" s="29">
        <v>0</v>
      </c>
      <c r="U935" s="29">
        <v>0</v>
      </c>
      <c r="V935" s="65">
        <v>115</v>
      </c>
    </row>
    <row r="936" spans="1:22">
      <c r="A936" s="27" t="s">
        <v>2</v>
      </c>
      <c r="B936" s="28">
        <v>4105</v>
      </c>
      <c r="C936" s="28" t="s">
        <v>234</v>
      </c>
      <c r="D936" s="28" t="s">
        <v>7</v>
      </c>
      <c r="E936" s="28">
        <v>2124</v>
      </c>
      <c r="F936" s="28" t="s">
        <v>1121</v>
      </c>
      <c r="G936" s="35">
        <v>4</v>
      </c>
      <c r="H936" s="36">
        <v>8</v>
      </c>
      <c r="I936" s="29">
        <v>0</v>
      </c>
      <c r="J936" s="29">
        <v>0</v>
      </c>
      <c r="K936" s="29">
        <v>0</v>
      </c>
      <c r="L936" s="29">
        <v>0</v>
      </c>
      <c r="M936" s="29">
        <v>12</v>
      </c>
      <c r="N936" s="29">
        <v>15</v>
      </c>
      <c r="O936" s="29">
        <v>1</v>
      </c>
      <c r="P936" s="29">
        <v>5</v>
      </c>
      <c r="Q936" s="29">
        <v>5</v>
      </c>
      <c r="R936" s="29">
        <v>0</v>
      </c>
      <c r="S936" s="29">
        <v>0</v>
      </c>
      <c r="T936" s="29">
        <v>0</v>
      </c>
      <c r="U936" s="29">
        <v>0</v>
      </c>
      <c r="V936" s="65">
        <v>38</v>
      </c>
    </row>
    <row r="937" spans="1:22">
      <c r="A937" s="27" t="s">
        <v>2</v>
      </c>
      <c r="B937" s="28">
        <v>4105</v>
      </c>
      <c r="C937" s="28" t="s">
        <v>234</v>
      </c>
      <c r="D937" s="28" t="s">
        <v>7</v>
      </c>
      <c r="E937" s="28">
        <v>2974</v>
      </c>
      <c r="F937" s="28" t="s">
        <v>227</v>
      </c>
      <c r="G937" s="35">
        <v>4</v>
      </c>
      <c r="H937" s="36">
        <v>4</v>
      </c>
      <c r="I937" s="29">
        <v>0</v>
      </c>
      <c r="J937" s="29">
        <v>0</v>
      </c>
      <c r="K937" s="29">
        <v>0</v>
      </c>
      <c r="L937" s="29">
        <v>0</v>
      </c>
      <c r="M937" s="29">
        <v>47</v>
      </c>
      <c r="N937" s="29">
        <v>0</v>
      </c>
      <c r="O937" s="29">
        <v>0</v>
      </c>
      <c r="P937" s="29">
        <v>0</v>
      </c>
      <c r="Q937" s="29">
        <v>0</v>
      </c>
      <c r="R937" s="29">
        <v>0</v>
      </c>
      <c r="S937" s="29">
        <v>0</v>
      </c>
      <c r="T937" s="29">
        <v>0</v>
      </c>
      <c r="U937" s="29">
        <v>0</v>
      </c>
      <c r="V937" s="65">
        <v>47</v>
      </c>
    </row>
    <row r="938" spans="1:22" ht="12" thickBot="1">
      <c r="A938" s="39" t="s">
        <v>2</v>
      </c>
      <c r="B938" s="40">
        <v>4105</v>
      </c>
      <c r="C938" s="40" t="s">
        <v>234</v>
      </c>
      <c r="D938" s="40" t="s">
        <v>7</v>
      </c>
      <c r="E938" s="40">
        <v>2970</v>
      </c>
      <c r="F938" s="40" t="s">
        <v>235</v>
      </c>
      <c r="G938" s="41">
        <v>4</v>
      </c>
      <c r="H938" s="42">
        <v>6</v>
      </c>
      <c r="I938" s="43">
        <v>0</v>
      </c>
      <c r="J938" s="43">
        <v>0</v>
      </c>
      <c r="K938" s="43">
        <v>0</v>
      </c>
      <c r="L938" s="43">
        <v>0</v>
      </c>
      <c r="M938" s="43">
        <v>22</v>
      </c>
      <c r="N938" s="43">
        <v>21</v>
      </c>
      <c r="O938" s="43">
        <v>8</v>
      </c>
      <c r="P938" s="43">
        <v>0</v>
      </c>
      <c r="Q938" s="43">
        <v>0</v>
      </c>
      <c r="R938" s="43">
        <v>0</v>
      </c>
      <c r="S938" s="43">
        <v>0</v>
      </c>
      <c r="T938" s="43">
        <v>0</v>
      </c>
      <c r="U938" s="43">
        <v>0</v>
      </c>
      <c r="V938" s="66">
        <v>51</v>
      </c>
    </row>
    <row r="939" spans="1:22" ht="12.75" thickTop="1" thickBot="1">
      <c r="A939" s="77"/>
      <c r="B939" s="58"/>
      <c r="C939" s="58"/>
      <c r="D939" s="58"/>
      <c r="E939" s="58"/>
      <c r="F939" s="61" t="s">
        <v>234</v>
      </c>
      <c r="G939" s="59"/>
      <c r="H939" s="62"/>
      <c r="I939" s="59">
        <f t="shared" ref="I939:V939" si="33">SUM(I932:I938)</f>
        <v>0</v>
      </c>
      <c r="J939" s="59">
        <f t="shared" si="33"/>
        <v>0</v>
      </c>
      <c r="K939" s="59">
        <f t="shared" si="33"/>
        <v>0</v>
      </c>
      <c r="L939" s="59">
        <f t="shared" si="33"/>
        <v>0</v>
      </c>
      <c r="M939" s="59">
        <f t="shared" si="33"/>
        <v>131</v>
      </c>
      <c r="N939" s="59">
        <f t="shared" si="33"/>
        <v>105</v>
      </c>
      <c r="O939" s="59">
        <f t="shared" si="33"/>
        <v>83</v>
      </c>
      <c r="P939" s="59">
        <f t="shared" si="33"/>
        <v>99</v>
      </c>
      <c r="Q939" s="59">
        <f t="shared" si="33"/>
        <v>63</v>
      </c>
      <c r="R939" s="59">
        <f t="shared" si="33"/>
        <v>19</v>
      </c>
      <c r="S939" s="59">
        <f t="shared" si="33"/>
        <v>6</v>
      </c>
      <c r="T939" s="59">
        <f t="shared" si="33"/>
        <v>5</v>
      </c>
      <c r="U939" s="59">
        <f t="shared" si="33"/>
        <v>4</v>
      </c>
      <c r="V939" s="60">
        <f t="shared" si="33"/>
        <v>515</v>
      </c>
    </row>
    <row r="940" spans="1:22" ht="12" thickTop="1">
      <c r="A940" s="70"/>
    </row>
    <row r="941" spans="1:22" ht="12" thickBot="1">
      <c r="A941" s="12"/>
      <c r="B941" s="12"/>
    </row>
    <row r="942" spans="1:22" ht="12.75" thickTop="1" thickBot="1">
      <c r="A942" s="123" t="s">
        <v>3</v>
      </c>
      <c r="B942" s="124" t="s">
        <v>1218</v>
      </c>
      <c r="C942" s="51" t="s">
        <v>1219</v>
      </c>
      <c r="D942" s="51" t="s">
        <v>1220</v>
      </c>
      <c r="E942" s="50" t="s">
        <v>1221</v>
      </c>
      <c r="F942" s="52" t="s">
        <v>1222</v>
      </c>
      <c r="G942" s="53" t="s">
        <v>1223</v>
      </c>
      <c r="H942" s="53" t="s">
        <v>1224</v>
      </c>
      <c r="I942" s="54" t="s">
        <v>4</v>
      </c>
      <c r="J942" s="50" t="str">
        <f>TEXT(0,1)</f>
        <v>1</v>
      </c>
      <c r="K942" s="50" t="str">
        <f>TEXT(0,2)</f>
        <v>2</v>
      </c>
      <c r="L942" s="50" t="str">
        <f>TEXT(0,3)</f>
        <v>3</v>
      </c>
      <c r="M942" s="50" t="str">
        <f>TEXT(0,4)</f>
        <v>4</v>
      </c>
      <c r="N942" s="50" t="str">
        <f>TEXT(0,5)</f>
        <v>5</v>
      </c>
      <c r="O942" s="50" t="str">
        <f>TEXT(0,6)</f>
        <v>6</v>
      </c>
      <c r="P942" s="50" t="str">
        <f>TEXT(0,7)</f>
        <v>7</v>
      </c>
      <c r="Q942" s="50" t="str">
        <f>TEXT(0,8)</f>
        <v>8</v>
      </c>
      <c r="R942" s="50" t="str">
        <f>TEXT(0,9)</f>
        <v>9</v>
      </c>
      <c r="S942" s="50" t="str">
        <f>TEXT(0,10)</f>
        <v>10</v>
      </c>
      <c r="T942" s="50" t="str">
        <f>TEXT(0,11)</f>
        <v>11</v>
      </c>
      <c r="U942" s="55" t="str">
        <f>TEXT(0,12)</f>
        <v>12</v>
      </c>
      <c r="V942" s="56" t="s">
        <v>5</v>
      </c>
    </row>
    <row r="943" spans="1:22" ht="12" thickTop="1">
      <c r="A943" s="24" t="s">
        <v>2</v>
      </c>
      <c r="B943" s="25">
        <v>3040</v>
      </c>
      <c r="C943" s="25" t="s">
        <v>182</v>
      </c>
      <c r="D943" s="25" t="s">
        <v>7</v>
      </c>
      <c r="E943" s="25">
        <v>1465</v>
      </c>
      <c r="F943" s="25" t="s">
        <v>966</v>
      </c>
      <c r="G943" s="33">
        <v>9</v>
      </c>
      <c r="H943" s="34">
        <v>12</v>
      </c>
      <c r="I943" s="26">
        <v>0</v>
      </c>
      <c r="J943" s="26">
        <v>0</v>
      </c>
      <c r="K943" s="26">
        <v>0</v>
      </c>
      <c r="L943" s="26">
        <v>0</v>
      </c>
      <c r="M943" s="26">
        <v>0</v>
      </c>
      <c r="N943" s="26">
        <v>0</v>
      </c>
      <c r="O943" s="26">
        <v>0</v>
      </c>
      <c r="P943" s="26">
        <v>0</v>
      </c>
      <c r="Q943" s="26">
        <v>0</v>
      </c>
      <c r="R943" s="26">
        <v>11</v>
      </c>
      <c r="S943" s="26">
        <v>17</v>
      </c>
      <c r="T943" s="26">
        <v>17</v>
      </c>
      <c r="U943" s="26">
        <v>7</v>
      </c>
      <c r="V943" s="63">
        <v>52</v>
      </c>
    </row>
    <row r="944" spans="1:22">
      <c r="A944" s="27" t="s">
        <v>2</v>
      </c>
      <c r="B944" s="28">
        <v>3040</v>
      </c>
      <c r="C944" s="28" t="s">
        <v>182</v>
      </c>
      <c r="D944" s="28" t="s">
        <v>7</v>
      </c>
      <c r="E944" s="28">
        <v>2144</v>
      </c>
      <c r="F944" s="28" t="s">
        <v>967</v>
      </c>
      <c r="G944" s="35">
        <v>5</v>
      </c>
      <c r="H944" s="36">
        <v>5</v>
      </c>
      <c r="I944" s="29">
        <v>0</v>
      </c>
      <c r="J944" s="29">
        <v>0</v>
      </c>
      <c r="K944" s="29">
        <v>0</v>
      </c>
      <c r="L944" s="29">
        <v>0</v>
      </c>
      <c r="M944" s="29">
        <v>0</v>
      </c>
      <c r="N944" s="29">
        <v>1</v>
      </c>
      <c r="O944" s="29">
        <v>0</v>
      </c>
      <c r="P944" s="29">
        <v>0</v>
      </c>
      <c r="Q944" s="29">
        <v>0</v>
      </c>
      <c r="R944" s="29">
        <v>0</v>
      </c>
      <c r="S944" s="29">
        <v>0</v>
      </c>
      <c r="T944" s="29">
        <v>0</v>
      </c>
      <c r="U944" s="29">
        <v>0</v>
      </c>
      <c r="V944" s="65">
        <v>1</v>
      </c>
    </row>
    <row r="945" spans="1:22">
      <c r="A945" s="27" t="s">
        <v>2</v>
      </c>
      <c r="B945" s="28">
        <v>3040</v>
      </c>
      <c r="C945" s="28" t="s">
        <v>182</v>
      </c>
      <c r="D945" s="28" t="s">
        <v>7</v>
      </c>
      <c r="E945" s="28">
        <v>6451</v>
      </c>
      <c r="F945" s="28" t="s">
        <v>974</v>
      </c>
      <c r="G945" s="35">
        <v>4</v>
      </c>
      <c r="H945" s="36">
        <v>5</v>
      </c>
      <c r="I945" s="29">
        <v>0</v>
      </c>
      <c r="J945" s="29">
        <v>0</v>
      </c>
      <c r="K945" s="29">
        <v>0</v>
      </c>
      <c r="L945" s="29">
        <v>0</v>
      </c>
      <c r="M945" s="29">
        <v>93</v>
      </c>
      <c r="N945" s="29">
        <v>101</v>
      </c>
      <c r="O945" s="29">
        <v>0</v>
      </c>
      <c r="P945" s="29">
        <v>0</v>
      </c>
      <c r="Q945" s="29">
        <v>0</v>
      </c>
      <c r="R945" s="29">
        <v>0</v>
      </c>
      <c r="S945" s="29">
        <v>0</v>
      </c>
      <c r="T945" s="29">
        <v>0</v>
      </c>
      <c r="U945" s="29">
        <v>0</v>
      </c>
      <c r="V945" s="65">
        <v>194</v>
      </c>
    </row>
    <row r="946" spans="1:22">
      <c r="A946" s="27" t="s">
        <v>2</v>
      </c>
      <c r="B946" s="28">
        <v>3040</v>
      </c>
      <c r="C946" s="28" t="s">
        <v>182</v>
      </c>
      <c r="D946" s="28" t="s">
        <v>7</v>
      </c>
      <c r="E946" s="28">
        <v>6435</v>
      </c>
      <c r="F946" s="28" t="s">
        <v>183</v>
      </c>
      <c r="G946" s="35">
        <v>4</v>
      </c>
      <c r="H946" s="36">
        <v>5</v>
      </c>
      <c r="I946" s="29">
        <v>0</v>
      </c>
      <c r="J946" s="29">
        <v>0</v>
      </c>
      <c r="K946" s="29">
        <v>0</v>
      </c>
      <c r="L946" s="29">
        <v>0</v>
      </c>
      <c r="M946" s="29">
        <v>38</v>
      </c>
      <c r="N946" s="29">
        <v>26</v>
      </c>
      <c r="O946" s="29">
        <v>0</v>
      </c>
      <c r="P946" s="29">
        <v>0</v>
      </c>
      <c r="Q946" s="29">
        <v>0</v>
      </c>
      <c r="R946" s="29">
        <v>0</v>
      </c>
      <c r="S946" s="29">
        <v>0</v>
      </c>
      <c r="T946" s="29">
        <v>0</v>
      </c>
      <c r="U946" s="29">
        <v>0</v>
      </c>
      <c r="V946" s="65">
        <v>64</v>
      </c>
    </row>
    <row r="947" spans="1:22">
      <c r="A947" s="27" t="s">
        <v>2</v>
      </c>
      <c r="B947" s="28">
        <v>3040</v>
      </c>
      <c r="C947" s="28" t="s">
        <v>182</v>
      </c>
      <c r="D947" s="28" t="s">
        <v>7</v>
      </c>
      <c r="E947" s="28">
        <v>6438</v>
      </c>
      <c r="F947" s="28" t="s">
        <v>968</v>
      </c>
      <c r="G947" s="35">
        <v>4</v>
      </c>
      <c r="H947" s="36">
        <v>5</v>
      </c>
      <c r="I947" s="29">
        <v>0</v>
      </c>
      <c r="J947" s="29">
        <v>0</v>
      </c>
      <c r="K947" s="29">
        <v>0</v>
      </c>
      <c r="L947" s="29">
        <v>0</v>
      </c>
      <c r="M947" s="29">
        <v>57</v>
      </c>
      <c r="N947" s="29">
        <v>51</v>
      </c>
      <c r="O947" s="29">
        <v>0</v>
      </c>
      <c r="P947" s="29">
        <v>0</v>
      </c>
      <c r="Q947" s="29">
        <v>0</v>
      </c>
      <c r="R947" s="29">
        <v>0</v>
      </c>
      <c r="S947" s="29">
        <v>0</v>
      </c>
      <c r="T947" s="29">
        <v>0</v>
      </c>
      <c r="U947" s="29">
        <v>0</v>
      </c>
      <c r="V947" s="65">
        <v>108</v>
      </c>
    </row>
    <row r="948" spans="1:22">
      <c r="A948" s="27" t="s">
        <v>2</v>
      </c>
      <c r="B948" s="28">
        <v>3040</v>
      </c>
      <c r="C948" s="28" t="s">
        <v>182</v>
      </c>
      <c r="D948" s="28" t="s">
        <v>7</v>
      </c>
      <c r="E948" s="28">
        <v>1097</v>
      </c>
      <c r="F948" s="28" t="s">
        <v>965</v>
      </c>
      <c r="G948" s="35">
        <v>6</v>
      </c>
      <c r="H948" s="36">
        <v>8</v>
      </c>
      <c r="I948" s="29">
        <v>0</v>
      </c>
      <c r="J948" s="29">
        <v>0</v>
      </c>
      <c r="K948" s="29">
        <v>0</v>
      </c>
      <c r="L948" s="29">
        <v>0</v>
      </c>
      <c r="M948" s="29">
        <v>0</v>
      </c>
      <c r="N948" s="29">
        <v>0</v>
      </c>
      <c r="O948" s="29">
        <v>35</v>
      </c>
      <c r="P948" s="29">
        <v>17</v>
      </c>
      <c r="Q948" s="29">
        <v>21</v>
      </c>
      <c r="R948" s="29">
        <v>0</v>
      </c>
      <c r="S948" s="29">
        <v>0</v>
      </c>
      <c r="T948" s="29">
        <v>0</v>
      </c>
      <c r="U948" s="29">
        <v>0</v>
      </c>
      <c r="V948" s="65">
        <v>73</v>
      </c>
    </row>
    <row r="949" spans="1:22">
      <c r="A949" s="27" t="s">
        <v>2</v>
      </c>
      <c r="B949" s="28">
        <v>3040</v>
      </c>
      <c r="C949" s="28" t="s">
        <v>182</v>
      </c>
      <c r="D949" s="28" t="s">
        <v>7</v>
      </c>
      <c r="E949" s="28">
        <v>6439</v>
      </c>
      <c r="F949" s="28" t="s">
        <v>969</v>
      </c>
      <c r="G949" s="35">
        <v>4</v>
      </c>
      <c r="H949" s="36">
        <v>5</v>
      </c>
      <c r="I949" s="29">
        <v>0</v>
      </c>
      <c r="J949" s="29">
        <v>0</v>
      </c>
      <c r="K949" s="29">
        <v>0</v>
      </c>
      <c r="L949" s="29">
        <v>0</v>
      </c>
      <c r="M949" s="29">
        <v>67</v>
      </c>
      <c r="N949" s="29">
        <v>64</v>
      </c>
      <c r="O949" s="29">
        <v>0</v>
      </c>
      <c r="P949" s="29">
        <v>0</v>
      </c>
      <c r="Q949" s="29">
        <v>0</v>
      </c>
      <c r="R949" s="29">
        <v>0</v>
      </c>
      <c r="S949" s="29">
        <v>0</v>
      </c>
      <c r="T949" s="29">
        <v>0</v>
      </c>
      <c r="U949" s="29">
        <v>0</v>
      </c>
      <c r="V949" s="65">
        <v>131</v>
      </c>
    </row>
    <row r="950" spans="1:22">
      <c r="A950" s="27" t="s">
        <v>2</v>
      </c>
      <c r="B950" s="28">
        <v>3040</v>
      </c>
      <c r="C950" s="28" t="s">
        <v>182</v>
      </c>
      <c r="D950" s="28" t="s">
        <v>7</v>
      </c>
      <c r="E950" s="28">
        <v>6440</v>
      </c>
      <c r="F950" s="28" t="s">
        <v>970</v>
      </c>
      <c r="G950" s="35">
        <v>4</v>
      </c>
      <c r="H950" s="36">
        <v>5</v>
      </c>
      <c r="I950" s="29">
        <v>0</v>
      </c>
      <c r="J950" s="29">
        <v>0</v>
      </c>
      <c r="K950" s="29">
        <v>0</v>
      </c>
      <c r="L950" s="29">
        <v>0</v>
      </c>
      <c r="M950" s="29">
        <v>23</v>
      </c>
      <c r="N950" s="29">
        <v>21</v>
      </c>
      <c r="O950" s="29">
        <v>0</v>
      </c>
      <c r="P950" s="29">
        <v>0</v>
      </c>
      <c r="Q950" s="29">
        <v>0</v>
      </c>
      <c r="R950" s="29">
        <v>0</v>
      </c>
      <c r="S950" s="29">
        <v>0</v>
      </c>
      <c r="T950" s="29">
        <v>0</v>
      </c>
      <c r="U950" s="29">
        <v>0</v>
      </c>
      <c r="V950" s="65">
        <v>44</v>
      </c>
    </row>
    <row r="951" spans="1:22">
      <c r="A951" s="27" t="s">
        <v>2</v>
      </c>
      <c r="B951" s="28">
        <v>3040</v>
      </c>
      <c r="C951" s="28" t="s">
        <v>182</v>
      </c>
      <c r="D951" s="28" t="s">
        <v>7</v>
      </c>
      <c r="E951" s="28">
        <v>305</v>
      </c>
      <c r="F951" s="28" t="s">
        <v>964</v>
      </c>
      <c r="G951" s="35">
        <v>4</v>
      </c>
      <c r="H951" s="36">
        <v>5</v>
      </c>
      <c r="I951" s="29">
        <v>0</v>
      </c>
      <c r="J951" s="29">
        <v>0</v>
      </c>
      <c r="K951" s="29">
        <v>0</v>
      </c>
      <c r="L951" s="29">
        <v>0</v>
      </c>
      <c r="M951" s="29">
        <v>38</v>
      </c>
      <c r="N951" s="29">
        <v>37</v>
      </c>
      <c r="O951" s="29">
        <v>0</v>
      </c>
      <c r="P951" s="29">
        <v>0</v>
      </c>
      <c r="Q951" s="29">
        <v>0</v>
      </c>
      <c r="R951" s="29">
        <v>0</v>
      </c>
      <c r="S951" s="29">
        <v>0</v>
      </c>
      <c r="T951" s="29">
        <v>0</v>
      </c>
      <c r="U951" s="29">
        <v>0</v>
      </c>
      <c r="V951" s="65">
        <v>75</v>
      </c>
    </row>
    <row r="952" spans="1:22">
      <c r="A952" s="27" t="s">
        <v>2</v>
      </c>
      <c r="B952" s="28">
        <v>3040</v>
      </c>
      <c r="C952" s="28" t="s">
        <v>182</v>
      </c>
      <c r="D952" s="28" t="s">
        <v>7</v>
      </c>
      <c r="E952" s="28">
        <v>6491</v>
      </c>
      <c r="F952" s="28" t="s">
        <v>978</v>
      </c>
      <c r="G952" s="35">
        <v>6</v>
      </c>
      <c r="H952" s="36">
        <v>12</v>
      </c>
      <c r="I952" s="29">
        <v>0</v>
      </c>
      <c r="J952" s="29">
        <v>0</v>
      </c>
      <c r="K952" s="29">
        <v>0</v>
      </c>
      <c r="L952" s="29">
        <v>0</v>
      </c>
      <c r="M952" s="29">
        <v>0</v>
      </c>
      <c r="N952" s="29">
        <v>0</v>
      </c>
      <c r="O952" s="29">
        <v>44</v>
      </c>
      <c r="P952" s="29">
        <v>41</v>
      </c>
      <c r="Q952" s="29">
        <v>42</v>
      </c>
      <c r="R952" s="29">
        <v>44</v>
      </c>
      <c r="S952" s="29">
        <v>16</v>
      </c>
      <c r="T952" s="29">
        <v>9</v>
      </c>
      <c r="U952" s="29">
        <v>12</v>
      </c>
      <c r="V952" s="65">
        <v>208</v>
      </c>
    </row>
    <row r="953" spans="1:22">
      <c r="A953" s="27" t="s">
        <v>2</v>
      </c>
      <c r="B953" s="28">
        <v>3040</v>
      </c>
      <c r="C953" s="28" t="s">
        <v>182</v>
      </c>
      <c r="D953" s="28" t="s">
        <v>7</v>
      </c>
      <c r="E953" s="28">
        <v>6444</v>
      </c>
      <c r="F953" s="28" t="s">
        <v>971</v>
      </c>
      <c r="G953" s="35">
        <v>4</v>
      </c>
      <c r="H953" s="36">
        <v>5</v>
      </c>
      <c r="I953" s="29">
        <v>0</v>
      </c>
      <c r="J953" s="29">
        <v>0</v>
      </c>
      <c r="K953" s="29">
        <v>0</v>
      </c>
      <c r="L953" s="29">
        <v>0</v>
      </c>
      <c r="M953" s="29">
        <v>85</v>
      </c>
      <c r="N953" s="29">
        <v>84</v>
      </c>
      <c r="O953" s="29">
        <v>0</v>
      </c>
      <c r="P953" s="29">
        <v>0</v>
      </c>
      <c r="Q953" s="29">
        <v>0</v>
      </c>
      <c r="R953" s="29">
        <v>0</v>
      </c>
      <c r="S953" s="29">
        <v>0</v>
      </c>
      <c r="T953" s="29">
        <v>0</v>
      </c>
      <c r="U953" s="29">
        <v>0</v>
      </c>
      <c r="V953" s="65">
        <v>169</v>
      </c>
    </row>
    <row r="954" spans="1:22">
      <c r="A954" s="27" t="s">
        <v>2</v>
      </c>
      <c r="B954" s="28">
        <v>3040</v>
      </c>
      <c r="C954" s="28" t="s">
        <v>182</v>
      </c>
      <c r="D954" s="28" t="s">
        <v>7</v>
      </c>
      <c r="E954" s="28">
        <v>6497</v>
      </c>
      <c r="F954" s="28" t="s">
        <v>979</v>
      </c>
      <c r="G954" s="35">
        <v>4</v>
      </c>
      <c r="H954" s="36">
        <v>5</v>
      </c>
      <c r="I954" s="29">
        <v>0</v>
      </c>
      <c r="J954" s="29">
        <v>0</v>
      </c>
      <c r="K954" s="29">
        <v>0</v>
      </c>
      <c r="L954" s="29">
        <v>0</v>
      </c>
      <c r="M954" s="29">
        <v>24</v>
      </c>
      <c r="N954" s="29">
        <v>20</v>
      </c>
      <c r="O954" s="29">
        <v>0</v>
      </c>
      <c r="P954" s="29">
        <v>0</v>
      </c>
      <c r="Q954" s="29">
        <v>0</v>
      </c>
      <c r="R954" s="29">
        <v>0</v>
      </c>
      <c r="S954" s="29">
        <v>0</v>
      </c>
      <c r="T954" s="29">
        <v>0</v>
      </c>
      <c r="U954" s="29">
        <v>0</v>
      </c>
      <c r="V954" s="65">
        <v>44</v>
      </c>
    </row>
    <row r="955" spans="1:22">
      <c r="A955" s="27" t="s">
        <v>2</v>
      </c>
      <c r="B955" s="28">
        <v>3040</v>
      </c>
      <c r="C955" s="28" t="s">
        <v>182</v>
      </c>
      <c r="D955" s="28" t="s">
        <v>7</v>
      </c>
      <c r="E955" s="28">
        <v>6446</v>
      </c>
      <c r="F955" s="28" t="s">
        <v>186</v>
      </c>
      <c r="G955" s="35">
        <v>11</v>
      </c>
      <c r="H955" s="36">
        <v>12</v>
      </c>
      <c r="I955" s="29">
        <v>0</v>
      </c>
      <c r="J955" s="29">
        <v>0</v>
      </c>
      <c r="K955" s="29">
        <v>0</v>
      </c>
      <c r="L955" s="29">
        <v>0</v>
      </c>
      <c r="M955" s="29">
        <v>0</v>
      </c>
      <c r="N955" s="29">
        <v>0</v>
      </c>
      <c r="O955" s="29">
        <v>0</v>
      </c>
      <c r="P955" s="29">
        <v>0</v>
      </c>
      <c r="Q955" s="29">
        <v>0</v>
      </c>
      <c r="R955" s="29">
        <v>0</v>
      </c>
      <c r="S955" s="29">
        <v>0</v>
      </c>
      <c r="T955" s="29">
        <v>2</v>
      </c>
      <c r="U955" s="29">
        <v>1</v>
      </c>
      <c r="V955" s="65">
        <v>3</v>
      </c>
    </row>
    <row r="956" spans="1:22">
      <c r="A956" s="27" t="s">
        <v>2</v>
      </c>
      <c r="B956" s="28">
        <v>3040</v>
      </c>
      <c r="C956" s="28" t="s">
        <v>182</v>
      </c>
      <c r="D956" s="28" t="s">
        <v>7</v>
      </c>
      <c r="E956" s="28">
        <v>6457</v>
      </c>
      <c r="F956" s="28" t="s">
        <v>976</v>
      </c>
      <c r="G956" s="35">
        <v>4</v>
      </c>
      <c r="H956" s="36">
        <v>5</v>
      </c>
      <c r="I956" s="29">
        <v>0</v>
      </c>
      <c r="J956" s="29">
        <v>0</v>
      </c>
      <c r="K956" s="29">
        <v>0</v>
      </c>
      <c r="L956" s="29">
        <v>0</v>
      </c>
      <c r="M956" s="29">
        <v>93</v>
      </c>
      <c r="N956" s="29">
        <v>100</v>
      </c>
      <c r="O956" s="29">
        <v>0</v>
      </c>
      <c r="P956" s="29">
        <v>0</v>
      </c>
      <c r="Q956" s="29">
        <v>0</v>
      </c>
      <c r="R956" s="29">
        <v>0</v>
      </c>
      <c r="S956" s="29">
        <v>0</v>
      </c>
      <c r="T956" s="29">
        <v>0</v>
      </c>
      <c r="U956" s="29">
        <v>0</v>
      </c>
      <c r="V956" s="65">
        <v>193</v>
      </c>
    </row>
    <row r="957" spans="1:22">
      <c r="A957" s="27" t="s">
        <v>2</v>
      </c>
      <c r="B957" s="28">
        <v>3040</v>
      </c>
      <c r="C957" s="28" t="s">
        <v>182</v>
      </c>
      <c r="D957" s="28" t="s">
        <v>7</v>
      </c>
      <c r="E957" s="28">
        <v>6445</v>
      </c>
      <c r="F957" s="28" t="s">
        <v>185</v>
      </c>
      <c r="G957" s="35">
        <v>4</v>
      </c>
      <c r="H957" s="36">
        <v>5</v>
      </c>
      <c r="I957" s="29">
        <v>0</v>
      </c>
      <c r="J957" s="29">
        <v>0</v>
      </c>
      <c r="K957" s="29">
        <v>0</v>
      </c>
      <c r="L957" s="29">
        <v>0</v>
      </c>
      <c r="M957" s="29">
        <v>36</v>
      </c>
      <c r="N957" s="29">
        <v>58</v>
      </c>
      <c r="O957" s="29">
        <v>0</v>
      </c>
      <c r="P957" s="29">
        <v>0</v>
      </c>
      <c r="Q957" s="29">
        <v>0</v>
      </c>
      <c r="R957" s="29">
        <v>0</v>
      </c>
      <c r="S957" s="29">
        <v>0</v>
      </c>
      <c r="T957" s="29">
        <v>0</v>
      </c>
      <c r="U957" s="29">
        <v>0</v>
      </c>
      <c r="V957" s="65">
        <v>94</v>
      </c>
    </row>
    <row r="958" spans="1:22">
      <c r="A958" s="27" t="s">
        <v>2</v>
      </c>
      <c r="B958" s="28">
        <v>3040</v>
      </c>
      <c r="C958" s="28" t="s">
        <v>182</v>
      </c>
      <c r="D958" s="28" t="s">
        <v>7</v>
      </c>
      <c r="E958" s="28">
        <v>6447</v>
      </c>
      <c r="F958" s="28" t="s">
        <v>972</v>
      </c>
      <c r="G958" s="35">
        <v>4</v>
      </c>
      <c r="H958" s="36">
        <v>5</v>
      </c>
      <c r="I958" s="29">
        <v>0</v>
      </c>
      <c r="J958" s="29">
        <v>0</v>
      </c>
      <c r="K958" s="29">
        <v>0</v>
      </c>
      <c r="L958" s="29">
        <v>0</v>
      </c>
      <c r="M958" s="29">
        <v>41</v>
      </c>
      <c r="N958" s="29">
        <v>54</v>
      </c>
      <c r="O958" s="29">
        <v>0</v>
      </c>
      <c r="P958" s="29">
        <v>0</v>
      </c>
      <c r="Q958" s="29">
        <v>0</v>
      </c>
      <c r="R958" s="29">
        <v>0</v>
      </c>
      <c r="S958" s="29">
        <v>0</v>
      </c>
      <c r="T958" s="29">
        <v>0</v>
      </c>
      <c r="U958" s="29">
        <v>0</v>
      </c>
      <c r="V958" s="65">
        <v>95</v>
      </c>
    </row>
    <row r="959" spans="1:22">
      <c r="A959" s="27" t="s">
        <v>2</v>
      </c>
      <c r="B959" s="28">
        <v>3040</v>
      </c>
      <c r="C959" s="28" t="s">
        <v>182</v>
      </c>
      <c r="D959" s="28" t="s">
        <v>7</v>
      </c>
      <c r="E959" s="28">
        <v>6450</v>
      </c>
      <c r="F959" s="28" t="s">
        <v>973</v>
      </c>
      <c r="G959" s="35">
        <v>4</v>
      </c>
      <c r="H959" s="36">
        <v>5</v>
      </c>
      <c r="I959" s="29">
        <v>0</v>
      </c>
      <c r="J959" s="29">
        <v>0</v>
      </c>
      <c r="K959" s="29">
        <v>0</v>
      </c>
      <c r="L959" s="29">
        <v>0</v>
      </c>
      <c r="M959" s="29">
        <v>44</v>
      </c>
      <c r="N959" s="29">
        <v>31</v>
      </c>
      <c r="O959" s="29">
        <v>0</v>
      </c>
      <c r="P959" s="29">
        <v>0</v>
      </c>
      <c r="Q959" s="29">
        <v>0</v>
      </c>
      <c r="R959" s="29">
        <v>0</v>
      </c>
      <c r="S959" s="29">
        <v>0</v>
      </c>
      <c r="T959" s="29">
        <v>0</v>
      </c>
      <c r="U959" s="29">
        <v>0</v>
      </c>
      <c r="V959" s="65">
        <v>75</v>
      </c>
    </row>
    <row r="960" spans="1:22">
      <c r="A960" s="27" t="s">
        <v>2</v>
      </c>
      <c r="B960" s="28">
        <v>3040</v>
      </c>
      <c r="C960" s="28" t="s">
        <v>182</v>
      </c>
      <c r="D960" s="28" t="s">
        <v>7</v>
      </c>
      <c r="E960" s="28">
        <v>6452</v>
      </c>
      <c r="F960" s="28" t="s">
        <v>827</v>
      </c>
      <c r="G960" s="35">
        <v>4</v>
      </c>
      <c r="H960" s="36">
        <v>5</v>
      </c>
      <c r="I960" s="29">
        <v>0</v>
      </c>
      <c r="J960" s="29">
        <v>0</v>
      </c>
      <c r="K960" s="29">
        <v>0</v>
      </c>
      <c r="L960" s="29">
        <v>0</v>
      </c>
      <c r="M960" s="29">
        <v>18</v>
      </c>
      <c r="N960" s="29">
        <v>32</v>
      </c>
      <c r="O960" s="29">
        <v>0</v>
      </c>
      <c r="P960" s="29">
        <v>0</v>
      </c>
      <c r="Q960" s="29">
        <v>0</v>
      </c>
      <c r="R960" s="29">
        <v>0</v>
      </c>
      <c r="S960" s="29">
        <v>0</v>
      </c>
      <c r="T960" s="29">
        <v>0</v>
      </c>
      <c r="U960" s="29">
        <v>0</v>
      </c>
      <c r="V960" s="65">
        <v>50</v>
      </c>
    </row>
    <row r="961" spans="1:22">
      <c r="A961" s="27" t="s">
        <v>2</v>
      </c>
      <c r="B961" s="28">
        <v>3040</v>
      </c>
      <c r="C961" s="28" t="s">
        <v>182</v>
      </c>
      <c r="D961" s="28" t="s">
        <v>7</v>
      </c>
      <c r="E961" s="28">
        <v>6455</v>
      </c>
      <c r="F961" s="28" t="s">
        <v>975</v>
      </c>
      <c r="G961" s="35">
        <v>6</v>
      </c>
      <c r="H961" s="36">
        <v>8</v>
      </c>
      <c r="I961" s="29">
        <v>0</v>
      </c>
      <c r="J961" s="29">
        <v>0</v>
      </c>
      <c r="K961" s="29">
        <v>0</v>
      </c>
      <c r="L961" s="29">
        <v>0</v>
      </c>
      <c r="M961" s="29">
        <v>0</v>
      </c>
      <c r="N961" s="29">
        <v>0</v>
      </c>
      <c r="O961" s="29">
        <v>4</v>
      </c>
      <c r="P961" s="29">
        <v>2</v>
      </c>
      <c r="Q961" s="29">
        <v>4</v>
      </c>
      <c r="R961" s="29">
        <v>0</v>
      </c>
      <c r="S961" s="29">
        <v>0</v>
      </c>
      <c r="T961" s="29">
        <v>0</v>
      </c>
      <c r="U961" s="29">
        <v>0</v>
      </c>
      <c r="V961" s="65">
        <v>10</v>
      </c>
    </row>
    <row r="962" spans="1:22" ht="12" thickBot="1">
      <c r="A962" s="39" t="s">
        <v>2</v>
      </c>
      <c r="B962" s="40">
        <v>3040</v>
      </c>
      <c r="C962" s="40" t="s">
        <v>182</v>
      </c>
      <c r="D962" s="40" t="s">
        <v>7</v>
      </c>
      <c r="E962" s="40">
        <v>6466</v>
      </c>
      <c r="F962" s="40" t="s">
        <v>977</v>
      </c>
      <c r="G962" s="41">
        <v>9</v>
      </c>
      <c r="H962" s="42">
        <v>12</v>
      </c>
      <c r="I962" s="43">
        <v>0</v>
      </c>
      <c r="J962" s="43">
        <v>0</v>
      </c>
      <c r="K962" s="43">
        <v>0</v>
      </c>
      <c r="L962" s="43">
        <v>0</v>
      </c>
      <c r="M962" s="43">
        <v>0</v>
      </c>
      <c r="N962" s="43">
        <v>0</v>
      </c>
      <c r="O962" s="43">
        <v>0</v>
      </c>
      <c r="P962" s="43">
        <v>0</v>
      </c>
      <c r="Q962" s="43">
        <v>0</v>
      </c>
      <c r="R962" s="43">
        <v>19</v>
      </c>
      <c r="S962" s="43">
        <v>27</v>
      </c>
      <c r="T962" s="43">
        <v>7</v>
      </c>
      <c r="U962" s="43">
        <v>3</v>
      </c>
      <c r="V962" s="66">
        <v>56</v>
      </c>
    </row>
    <row r="963" spans="1:22" ht="12.75" thickTop="1" thickBot="1">
      <c r="A963" s="77"/>
      <c r="B963" s="58"/>
      <c r="C963" s="58"/>
      <c r="D963" s="58"/>
      <c r="E963" s="58"/>
      <c r="F963" s="61" t="s">
        <v>182</v>
      </c>
      <c r="G963" s="59"/>
      <c r="H963" s="62"/>
      <c r="I963" s="59">
        <f t="shared" ref="I963:V963" si="34">SUM(I943:I962)</f>
        <v>0</v>
      </c>
      <c r="J963" s="59">
        <f t="shared" si="34"/>
        <v>0</v>
      </c>
      <c r="K963" s="59">
        <f t="shared" si="34"/>
        <v>0</v>
      </c>
      <c r="L963" s="59">
        <f t="shared" si="34"/>
        <v>0</v>
      </c>
      <c r="M963" s="59">
        <f t="shared" si="34"/>
        <v>657</v>
      </c>
      <c r="N963" s="59">
        <f t="shared" si="34"/>
        <v>680</v>
      </c>
      <c r="O963" s="59">
        <f t="shared" si="34"/>
        <v>83</v>
      </c>
      <c r="P963" s="59">
        <f t="shared" si="34"/>
        <v>60</v>
      </c>
      <c r="Q963" s="59">
        <f t="shared" si="34"/>
        <v>67</v>
      </c>
      <c r="R963" s="59">
        <f t="shared" si="34"/>
        <v>74</v>
      </c>
      <c r="S963" s="59">
        <f t="shared" si="34"/>
        <v>60</v>
      </c>
      <c r="T963" s="59">
        <f t="shared" si="34"/>
        <v>35</v>
      </c>
      <c r="U963" s="59">
        <f t="shared" si="34"/>
        <v>23</v>
      </c>
      <c r="V963" s="60">
        <f t="shared" si="34"/>
        <v>1739</v>
      </c>
    </row>
    <row r="964" spans="1:22" ht="12.75" thickTop="1" thickBot="1">
      <c r="A964" s="351"/>
    </row>
    <row r="965" spans="1:22" ht="12" thickTop="1">
      <c r="A965" s="24" t="s">
        <v>2</v>
      </c>
      <c r="B965" s="25">
        <v>47</v>
      </c>
      <c r="C965" s="25" t="s">
        <v>23</v>
      </c>
      <c r="D965" s="25" t="s">
        <v>7</v>
      </c>
      <c r="E965" s="25">
        <v>2170</v>
      </c>
      <c r="F965" s="25" t="s">
        <v>24</v>
      </c>
      <c r="G965" s="33">
        <v>4</v>
      </c>
      <c r="H965" s="34">
        <v>8</v>
      </c>
      <c r="I965" s="26">
        <v>0</v>
      </c>
      <c r="J965" s="26">
        <v>0</v>
      </c>
      <c r="K965" s="26">
        <v>0</v>
      </c>
      <c r="L965" s="26">
        <v>0</v>
      </c>
      <c r="M965" s="26">
        <v>80</v>
      </c>
      <c r="N965" s="26">
        <v>65</v>
      </c>
      <c r="O965" s="26">
        <v>61</v>
      </c>
      <c r="P965" s="26">
        <v>52</v>
      </c>
      <c r="Q965" s="26">
        <v>1</v>
      </c>
      <c r="R965" s="26">
        <v>0</v>
      </c>
      <c r="S965" s="26">
        <v>0</v>
      </c>
      <c r="T965" s="26">
        <v>0</v>
      </c>
      <c r="U965" s="26">
        <v>0</v>
      </c>
      <c r="V965" s="63">
        <v>259</v>
      </c>
    </row>
    <row r="966" spans="1:22">
      <c r="A966" s="27" t="s">
        <v>2</v>
      </c>
      <c r="B966" s="28">
        <v>47</v>
      </c>
      <c r="C966" s="28" t="s">
        <v>23</v>
      </c>
      <c r="D966" s="28" t="s">
        <v>7</v>
      </c>
      <c r="E966" s="28">
        <v>1132</v>
      </c>
      <c r="F966" s="28" t="s">
        <v>349</v>
      </c>
      <c r="G966" s="35">
        <v>8</v>
      </c>
      <c r="H966" s="36">
        <v>8</v>
      </c>
      <c r="I966" s="29">
        <v>0</v>
      </c>
      <c r="J966" s="29">
        <v>0</v>
      </c>
      <c r="K966" s="29">
        <v>0</v>
      </c>
      <c r="L966" s="29">
        <v>0</v>
      </c>
      <c r="M966" s="29">
        <v>0</v>
      </c>
      <c r="N966" s="29">
        <v>0</v>
      </c>
      <c r="O966" s="29">
        <v>0</v>
      </c>
      <c r="P966" s="29">
        <v>0</v>
      </c>
      <c r="Q966" s="29">
        <v>1</v>
      </c>
      <c r="R966" s="29">
        <v>0</v>
      </c>
      <c r="S966" s="29">
        <v>0</v>
      </c>
      <c r="T966" s="29">
        <v>0</v>
      </c>
      <c r="U966" s="29">
        <v>0</v>
      </c>
      <c r="V966" s="65">
        <v>1</v>
      </c>
    </row>
    <row r="967" spans="1:22">
      <c r="A967" s="27" t="s">
        <v>2</v>
      </c>
      <c r="B967" s="28">
        <v>47</v>
      </c>
      <c r="C967" s="28" t="s">
        <v>23</v>
      </c>
      <c r="D967" s="28" t="s">
        <v>7</v>
      </c>
      <c r="E967" s="28">
        <v>1585</v>
      </c>
      <c r="F967" s="28" t="s">
        <v>350</v>
      </c>
      <c r="G967" s="35">
        <v>7</v>
      </c>
      <c r="H967" s="36">
        <v>11</v>
      </c>
      <c r="I967" s="29">
        <v>0</v>
      </c>
      <c r="J967" s="29">
        <v>0</v>
      </c>
      <c r="K967" s="29">
        <v>0</v>
      </c>
      <c r="L967" s="29">
        <v>0</v>
      </c>
      <c r="M967" s="29">
        <v>0</v>
      </c>
      <c r="N967" s="29">
        <v>0</v>
      </c>
      <c r="O967" s="29">
        <v>0</v>
      </c>
      <c r="P967" s="29">
        <v>26</v>
      </c>
      <c r="Q967" s="29">
        <v>7</v>
      </c>
      <c r="R967" s="29">
        <v>3</v>
      </c>
      <c r="S967" s="29">
        <v>9</v>
      </c>
      <c r="T967" s="29">
        <v>6</v>
      </c>
      <c r="U967" s="29">
        <v>0</v>
      </c>
      <c r="V967" s="65">
        <v>51</v>
      </c>
    </row>
    <row r="968" spans="1:22">
      <c r="A968" s="27" t="s">
        <v>2</v>
      </c>
      <c r="B968" s="28">
        <v>47</v>
      </c>
      <c r="C968" s="28" t="s">
        <v>23</v>
      </c>
      <c r="D968" s="28" t="s">
        <v>7</v>
      </c>
      <c r="E968" s="28">
        <v>1675</v>
      </c>
      <c r="F968" s="28" t="s">
        <v>351</v>
      </c>
      <c r="G968" s="35">
        <v>4</v>
      </c>
      <c r="H968" s="36">
        <v>6</v>
      </c>
      <c r="I968" s="29">
        <v>0</v>
      </c>
      <c r="J968" s="29">
        <v>0</v>
      </c>
      <c r="K968" s="29">
        <v>0</v>
      </c>
      <c r="L968" s="29">
        <v>0</v>
      </c>
      <c r="M968" s="29">
        <v>23</v>
      </c>
      <c r="N968" s="29">
        <v>17</v>
      </c>
      <c r="O968" s="29">
        <v>13</v>
      </c>
      <c r="P968" s="29">
        <v>0</v>
      </c>
      <c r="Q968" s="29">
        <v>0</v>
      </c>
      <c r="R968" s="29">
        <v>0</v>
      </c>
      <c r="S968" s="29">
        <v>0</v>
      </c>
      <c r="T968" s="29">
        <v>0</v>
      </c>
      <c r="U968" s="29">
        <v>0</v>
      </c>
      <c r="V968" s="65">
        <v>53</v>
      </c>
    </row>
    <row r="969" spans="1:22" ht="12" thickBot="1">
      <c r="A969" s="39" t="s">
        <v>2</v>
      </c>
      <c r="B969" s="40">
        <v>47</v>
      </c>
      <c r="C969" s="40" t="s">
        <v>23</v>
      </c>
      <c r="D969" s="40" t="s">
        <v>7</v>
      </c>
      <c r="E969" s="40">
        <v>2024</v>
      </c>
      <c r="F969" s="40" t="s">
        <v>352</v>
      </c>
      <c r="G969" s="41">
        <v>4</v>
      </c>
      <c r="H969" s="42">
        <v>6</v>
      </c>
      <c r="I969" s="43">
        <v>0</v>
      </c>
      <c r="J969" s="43">
        <v>0</v>
      </c>
      <c r="K969" s="43">
        <v>0</v>
      </c>
      <c r="L969" s="43">
        <v>0</v>
      </c>
      <c r="M969" s="43">
        <v>66</v>
      </c>
      <c r="N969" s="43">
        <v>50</v>
      </c>
      <c r="O969" s="43">
        <v>55</v>
      </c>
      <c r="P969" s="43">
        <v>0</v>
      </c>
      <c r="Q969" s="43">
        <v>0</v>
      </c>
      <c r="R969" s="43">
        <v>0</v>
      </c>
      <c r="S969" s="43">
        <v>0</v>
      </c>
      <c r="T969" s="43">
        <v>0</v>
      </c>
      <c r="U969" s="43">
        <v>0</v>
      </c>
      <c r="V969" s="66">
        <v>171</v>
      </c>
    </row>
    <row r="970" spans="1:22" ht="12.75" thickTop="1" thickBot="1">
      <c r="A970" s="77"/>
      <c r="B970" s="58"/>
      <c r="C970" s="58"/>
      <c r="D970" s="58"/>
      <c r="E970" s="58"/>
      <c r="F970" s="61" t="s">
        <v>23</v>
      </c>
      <c r="G970" s="59"/>
      <c r="H970" s="62"/>
      <c r="I970" s="59">
        <f t="shared" ref="I970:V970" si="35">SUM(I965:I969)</f>
        <v>0</v>
      </c>
      <c r="J970" s="59">
        <f t="shared" si="35"/>
        <v>0</v>
      </c>
      <c r="K970" s="59">
        <f t="shared" si="35"/>
        <v>0</v>
      </c>
      <c r="L970" s="59">
        <f t="shared" si="35"/>
        <v>0</v>
      </c>
      <c r="M970" s="59">
        <f t="shared" si="35"/>
        <v>169</v>
      </c>
      <c r="N970" s="59">
        <f t="shared" si="35"/>
        <v>132</v>
      </c>
      <c r="O970" s="59">
        <f t="shared" si="35"/>
        <v>129</v>
      </c>
      <c r="P970" s="59">
        <f t="shared" si="35"/>
        <v>78</v>
      </c>
      <c r="Q970" s="59">
        <f t="shared" si="35"/>
        <v>9</v>
      </c>
      <c r="R970" s="59">
        <f t="shared" si="35"/>
        <v>3</v>
      </c>
      <c r="S970" s="59">
        <f t="shared" si="35"/>
        <v>9</v>
      </c>
      <c r="T970" s="59">
        <f t="shared" si="35"/>
        <v>6</v>
      </c>
      <c r="U970" s="59">
        <f t="shared" si="35"/>
        <v>0</v>
      </c>
      <c r="V970" s="60">
        <f t="shared" si="35"/>
        <v>535</v>
      </c>
    </row>
    <row r="971" spans="1:22" ht="12.75" thickTop="1" thickBot="1">
      <c r="A971" s="351"/>
    </row>
    <row r="972" spans="1:22" ht="12.75" thickTop="1" thickBot="1">
      <c r="A972" s="76" t="s">
        <v>2</v>
      </c>
      <c r="B972" s="58">
        <v>1135</v>
      </c>
      <c r="C972" s="58" t="s">
        <v>511</v>
      </c>
      <c r="D972" s="58" t="s">
        <v>7</v>
      </c>
      <c r="E972" s="58">
        <v>6121</v>
      </c>
      <c r="F972" s="61" t="s">
        <v>512</v>
      </c>
      <c r="G972" s="59">
        <v>7</v>
      </c>
      <c r="H972" s="59">
        <v>12</v>
      </c>
      <c r="I972" s="59">
        <v>0</v>
      </c>
      <c r="J972" s="59">
        <v>0</v>
      </c>
      <c r="K972" s="59">
        <v>0</v>
      </c>
      <c r="L972" s="59">
        <v>0</v>
      </c>
      <c r="M972" s="59">
        <v>0</v>
      </c>
      <c r="N972" s="59">
        <v>0</v>
      </c>
      <c r="O972" s="59">
        <v>0</v>
      </c>
      <c r="P972" s="59">
        <v>17</v>
      </c>
      <c r="Q972" s="59">
        <v>15</v>
      </c>
      <c r="R972" s="59">
        <v>20</v>
      </c>
      <c r="S972" s="59">
        <v>12</v>
      </c>
      <c r="T972" s="59">
        <v>7</v>
      </c>
      <c r="U972" s="59">
        <v>1</v>
      </c>
      <c r="V972" s="60">
        <v>72</v>
      </c>
    </row>
    <row r="973" spans="1:22" ht="12.75" thickTop="1" thickBot="1">
      <c r="A973" s="351"/>
    </row>
    <row r="974" spans="1:22" ht="12" thickTop="1">
      <c r="A974" s="24" t="s">
        <v>2</v>
      </c>
      <c r="B974" s="25">
        <v>4870</v>
      </c>
      <c r="C974" s="25" t="s">
        <v>259</v>
      </c>
      <c r="D974" s="25" t="s">
        <v>7</v>
      </c>
      <c r="E974" s="25">
        <v>3851</v>
      </c>
      <c r="F974" s="25" t="s">
        <v>1162</v>
      </c>
      <c r="G974" s="33">
        <v>5</v>
      </c>
      <c r="H974" s="34">
        <v>7</v>
      </c>
      <c r="I974" s="26">
        <v>0</v>
      </c>
      <c r="J974" s="26">
        <v>0</v>
      </c>
      <c r="K974" s="26">
        <v>0</v>
      </c>
      <c r="L974" s="26">
        <v>0</v>
      </c>
      <c r="M974" s="26">
        <v>0</v>
      </c>
      <c r="N974" s="26">
        <v>5</v>
      </c>
      <c r="O974" s="26">
        <v>0</v>
      </c>
      <c r="P974" s="26">
        <v>2</v>
      </c>
      <c r="Q974" s="26">
        <v>0</v>
      </c>
      <c r="R974" s="26">
        <v>0</v>
      </c>
      <c r="S974" s="26">
        <v>0</v>
      </c>
      <c r="T974" s="26">
        <v>0</v>
      </c>
      <c r="U974" s="26">
        <v>0</v>
      </c>
      <c r="V974" s="63">
        <v>7</v>
      </c>
    </row>
    <row r="975" spans="1:22">
      <c r="A975" s="27" t="s">
        <v>2</v>
      </c>
      <c r="B975" s="28">
        <v>4870</v>
      </c>
      <c r="C975" s="28" t="s">
        <v>259</v>
      </c>
      <c r="D975" s="28" t="s">
        <v>7</v>
      </c>
      <c r="E975" s="28">
        <v>3852</v>
      </c>
      <c r="F975" s="28" t="s">
        <v>260</v>
      </c>
      <c r="G975" s="35">
        <v>8</v>
      </c>
      <c r="H975" s="36">
        <v>9</v>
      </c>
      <c r="I975" s="29">
        <v>0</v>
      </c>
      <c r="J975" s="29">
        <v>0</v>
      </c>
      <c r="K975" s="29">
        <v>0</v>
      </c>
      <c r="L975" s="29">
        <v>0</v>
      </c>
      <c r="M975" s="29">
        <v>0</v>
      </c>
      <c r="N975" s="29">
        <v>0</v>
      </c>
      <c r="O975" s="29">
        <v>0</v>
      </c>
      <c r="P975" s="29">
        <v>0</v>
      </c>
      <c r="Q975" s="29">
        <v>17</v>
      </c>
      <c r="R975" s="29">
        <v>8</v>
      </c>
      <c r="S975" s="29">
        <v>0</v>
      </c>
      <c r="T975" s="29">
        <v>0</v>
      </c>
      <c r="U975" s="29">
        <v>0</v>
      </c>
      <c r="V975" s="65">
        <v>25</v>
      </c>
    </row>
    <row r="976" spans="1:22">
      <c r="A976" s="27" t="s">
        <v>2</v>
      </c>
      <c r="B976" s="28">
        <v>4870</v>
      </c>
      <c r="C976" s="28" t="s">
        <v>259</v>
      </c>
      <c r="D976" s="28" t="s">
        <v>7</v>
      </c>
      <c r="E976" s="28">
        <v>3853</v>
      </c>
      <c r="F976" s="28" t="s">
        <v>1163</v>
      </c>
      <c r="G976" s="35">
        <v>5</v>
      </c>
      <c r="H976" s="36">
        <v>7</v>
      </c>
      <c r="I976" s="29">
        <v>0</v>
      </c>
      <c r="J976" s="29">
        <v>0</v>
      </c>
      <c r="K976" s="29">
        <v>0</v>
      </c>
      <c r="L976" s="29">
        <v>0</v>
      </c>
      <c r="M976" s="29">
        <v>0</v>
      </c>
      <c r="N976" s="29">
        <v>50</v>
      </c>
      <c r="O976" s="29">
        <v>36</v>
      </c>
      <c r="P976" s="29">
        <v>32</v>
      </c>
      <c r="Q976" s="29">
        <v>0</v>
      </c>
      <c r="R976" s="29">
        <v>0</v>
      </c>
      <c r="S976" s="29">
        <v>0</v>
      </c>
      <c r="T976" s="29">
        <v>0</v>
      </c>
      <c r="U976" s="29">
        <v>0</v>
      </c>
      <c r="V976" s="65">
        <v>118</v>
      </c>
    </row>
    <row r="977" spans="1:22" ht="12" thickBot="1">
      <c r="A977" s="39" t="s">
        <v>2</v>
      </c>
      <c r="B977" s="40">
        <v>4870</v>
      </c>
      <c r="C977" s="40" t="s">
        <v>259</v>
      </c>
      <c r="D977" s="40" t="s">
        <v>7</v>
      </c>
      <c r="E977" s="40">
        <v>595</v>
      </c>
      <c r="F977" s="40" t="s">
        <v>1161</v>
      </c>
      <c r="G977" s="41">
        <v>5</v>
      </c>
      <c r="H977" s="42">
        <v>7</v>
      </c>
      <c r="I977" s="43">
        <v>0</v>
      </c>
      <c r="J977" s="43">
        <v>0</v>
      </c>
      <c r="K977" s="43">
        <v>0</v>
      </c>
      <c r="L977" s="43">
        <v>0</v>
      </c>
      <c r="M977" s="43">
        <v>0</v>
      </c>
      <c r="N977" s="43">
        <v>37</v>
      </c>
      <c r="O977" s="43">
        <v>24</v>
      </c>
      <c r="P977" s="43">
        <v>21</v>
      </c>
      <c r="Q977" s="43">
        <v>0</v>
      </c>
      <c r="R977" s="43">
        <v>0</v>
      </c>
      <c r="S977" s="43">
        <v>0</v>
      </c>
      <c r="T977" s="43">
        <v>0</v>
      </c>
      <c r="U977" s="43">
        <v>0</v>
      </c>
      <c r="V977" s="66">
        <v>82</v>
      </c>
    </row>
    <row r="978" spans="1:22" ht="12.75" thickTop="1" thickBot="1">
      <c r="A978" s="77"/>
      <c r="B978" s="58"/>
      <c r="C978" s="58"/>
      <c r="D978" s="58"/>
      <c r="E978" s="58"/>
      <c r="F978" s="61" t="s">
        <v>259</v>
      </c>
      <c r="G978" s="59"/>
      <c r="H978" s="62"/>
      <c r="I978" s="59">
        <f t="shared" ref="I978:V978" si="36">SUM(I974:I977)</f>
        <v>0</v>
      </c>
      <c r="J978" s="59">
        <f t="shared" si="36"/>
        <v>0</v>
      </c>
      <c r="K978" s="59">
        <f t="shared" si="36"/>
        <v>0</v>
      </c>
      <c r="L978" s="59">
        <f t="shared" si="36"/>
        <v>0</v>
      </c>
      <c r="M978" s="59">
        <f t="shared" si="36"/>
        <v>0</v>
      </c>
      <c r="N978" s="59">
        <f t="shared" si="36"/>
        <v>92</v>
      </c>
      <c r="O978" s="59">
        <f t="shared" si="36"/>
        <v>60</v>
      </c>
      <c r="P978" s="59">
        <f t="shared" si="36"/>
        <v>55</v>
      </c>
      <c r="Q978" s="59">
        <f t="shared" si="36"/>
        <v>17</v>
      </c>
      <c r="R978" s="59">
        <f t="shared" si="36"/>
        <v>8</v>
      </c>
      <c r="S978" s="59">
        <f t="shared" si="36"/>
        <v>0</v>
      </c>
      <c r="T978" s="59">
        <f t="shared" si="36"/>
        <v>0</v>
      </c>
      <c r="U978" s="59">
        <f t="shared" si="36"/>
        <v>0</v>
      </c>
      <c r="V978" s="60">
        <f t="shared" si="36"/>
        <v>232</v>
      </c>
    </row>
    <row r="979" spans="1:22" ht="12.75" thickTop="1" thickBot="1">
      <c r="A979" s="351"/>
    </row>
    <row r="980" spans="1:22" ht="12.75" thickTop="1" thickBot="1">
      <c r="A980" s="76" t="s">
        <v>2</v>
      </c>
      <c r="B980" s="58">
        <v>4501</v>
      </c>
      <c r="C980" s="58" t="s">
        <v>255</v>
      </c>
      <c r="D980" s="58" t="s">
        <v>7</v>
      </c>
      <c r="E980" s="58">
        <v>6870</v>
      </c>
      <c r="F980" s="61" t="s">
        <v>256</v>
      </c>
      <c r="G980" s="59">
        <v>10</v>
      </c>
      <c r="H980" s="59">
        <v>12</v>
      </c>
      <c r="I980" s="59">
        <v>0</v>
      </c>
      <c r="J980" s="59">
        <v>0</v>
      </c>
      <c r="K980" s="59">
        <v>0</v>
      </c>
      <c r="L980" s="59">
        <v>0</v>
      </c>
      <c r="M980" s="59">
        <v>0</v>
      </c>
      <c r="N980" s="59">
        <v>0</v>
      </c>
      <c r="O980" s="59">
        <v>0</v>
      </c>
      <c r="P980" s="59">
        <v>0</v>
      </c>
      <c r="Q980" s="59">
        <v>0</v>
      </c>
      <c r="R980" s="59">
        <v>0</v>
      </c>
      <c r="S980" s="59">
        <v>10</v>
      </c>
      <c r="T980" s="59">
        <v>7</v>
      </c>
      <c r="U980" s="59">
        <v>1</v>
      </c>
      <c r="V980" s="60">
        <v>18</v>
      </c>
    </row>
    <row r="981" spans="1:22" ht="12.75" thickTop="1" thickBot="1">
      <c r="A981" s="351"/>
    </row>
    <row r="982" spans="1:22" ht="12" thickTop="1">
      <c r="A982" s="24" t="s">
        <v>2</v>
      </c>
      <c r="B982" s="25">
        <v>3050</v>
      </c>
      <c r="C982" s="25" t="s">
        <v>187</v>
      </c>
      <c r="D982" s="25" t="s">
        <v>7</v>
      </c>
      <c r="E982" s="25">
        <v>6841</v>
      </c>
      <c r="F982" s="25" t="s">
        <v>982</v>
      </c>
      <c r="G982" s="33">
        <v>7</v>
      </c>
      <c r="H982" s="34">
        <v>9</v>
      </c>
      <c r="I982" s="26">
        <v>0</v>
      </c>
      <c r="J982" s="26">
        <v>0</v>
      </c>
      <c r="K982" s="26">
        <v>0</v>
      </c>
      <c r="L982" s="26">
        <v>0</v>
      </c>
      <c r="M982" s="26">
        <v>0</v>
      </c>
      <c r="N982" s="26">
        <v>0</v>
      </c>
      <c r="O982" s="26">
        <v>0</v>
      </c>
      <c r="P982" s="26">
        <v>25</v>
      </c>
      <c r="Q982" s="26">
        <v>24</v>
      </c>
      <c r="R982" s="26">
        <v>43</v>
      </c>
      <c r="S982" s="26">
        <v>0</v>
      </c>
      <c r="T982" s="26">
        <v>0</v>
      </c>
      <c r="U982" s="26">
        <v>0</v>
      </c>
      <c r="V982" s="63">
        <v>92</v>
      </c>
    </row>
    <row r="983" spans="1:22">
      <c r="A983" s="27" t="s">
        <v>2</v>
      </c>
      <c r="B983" s="28">
        <v>3050</v>
      </c>
      <c r="C983" s="28" t="s">
        <v>187</v>
      </c>
      <c r="D983" s="28" t="s">
        <v>7</v>
      </c>
      <c r="E983" s="28">
        <v>6843</v>
      </c>
      <c r="F983" s="28" t="s">
        <v>188</v>
      </c>
      <c r="G983" s="35">
        <v>4</v>
      </c>
      <c r="H983" s="36">
        <v>6</v>
      </c>
      <c r="I983" s="29">
        <v>0</v>
      </c>
      <c r="J983" s="29">
        <v>0</v>
      </c>
      <c r="K983" s="29">
        <v>0</v>
      </c>
      <c r="L983" s="29">
        <v>0</v>
      </c>
      <c r="M983" s="29">
        <v>27</v>
      </c>
      <c r="N983" s="29">
        <v>31</v>
      </c>
      <c r="O983" s="29">
        <v>30</v>
      </c>
      <c r="P983" s="29">
        <v>0</v>
      </c>
      <c r="Q983" s="29">
        <v>0</v>
      </c>
      <c r="R983" s="29">
        <v>0</v>
      </c>
      <c r="S983" s="29">
        <v>0</v>
      </c>
      <c r="T983" s="29">
        <v>0</v>
      </c>
      <c r="U983" s="29">
        <v>0</v>
      </c>
      <c r="V983" s="65">
        <v>88</v>
      </c>
    </row>
    <row r="984" spans="1:22">
      <c r="A984" s="27" t="s">
        <v>2</v>
      </c>
      <c r="B984" s="28">
        <v>3050</v>
      </c>
      <c r="C984" s="28" t="s">
        <v>187</v>
      </c>
      <c r="D984" s="28" t="s">
        <v>7</v>
      </c>
      <c r="E984" s="28">
        <v>6844</v>
      </c>
      <c r="F984" s="28" t="s">
        <v>189</v>
      </c>
      <c r="G984" s="35">
        <v>7</v>
      </c>
      <c r="H984" s="36">
        <v>12</v>
      </c>
      <c r="I984" s="29">
        <v>0</v>
      </c>
      <c r="J984" s="29">
        <v>0</v>
      </c>
      <c r="K984" s="29">
        <v>0</v>
      </c>
      <c r="L984" s="29">
        <v>0</v>
      </c>
      <c r="M984" s="29">
        <v>0</v>
      </c>
      <c r="N984" s="29">
        <v>0</v>
      </c>
      <c r="O984" s="29">
        <v>0</v>
      </c>
      <c r="P984" s="29">
        <v>8</v>
      </c>
      <c r="Q984" s="29">
        <v>21</v>
      </c>
      <c r="R984" s="29">
        <v>19</v>
      </c>
      <c r="S984" s="29">
        <v>16</v>
      </c>
      <c r="T984" s="29">
        <v>5</v>
      </c>
      <c r="U984" s="29">
        <v>6</v>
      </c>
      <c r="V984" s="65">
        <v>75</v>
      </c>
    </row>
    <row r="985" spans="1:22" ht="12" thickBot="1">
      <c r="A985" s="27" t="s">
        <v>2</v>
      </c>
      <c r="B985" s="28">
        <v>3050</v>
      </c>
      <c r="C985" s="28" t="s">
        <v>187</v>
      </c>
      <c r="D985" s="28" t="s">
        <v>7</v>
      </c>
      <c r="E985" s="28">
        <v>6845</v>
      </c>
      <c r="F985" s="28" t="s">
        <v>806</v>
      </c>
      <c r="G985" s="35">
        <v>4</v>
      </c>
      <c r="H985" s="36">
        <v>6</v>
      </c>
      <c r="I985" s="29">
        <v>0</v>
      </c>
      <c r="J985" s="29">
        <v>0</v>
      </c>
      <c r="K985" s="29">
        <v>0</v>
      </c>
      <c r="L985" s="29">
        <v>0</v>
      </c>
      <c r="M985" s="29">
        <v>72</v>
      </c>
      <c r="N985" s="29">
        <v>81</v>
      </c>
      <c r="O985" s="29">
        <v>65</v>
      </c>
      <c r="P985" s="29">
        <v>0</v>
      </c>
      <c r="Q985" s="29">
        <v>0</v>
      </c>
      <c r="R985" s="29">
        <v>0</v>
      </c>
      <c r="S985" s="29">
        <v>0</v>
      </c>
      <c r="T985" s="29">
        <v>0</v>
      </c>
      <c r="U985" s="29">
        <v>0</v>
      </c>
      <c r="V985" s="65">
        <v>218</v>
      </c>
    </row>
    <row r="986" spans="1:22" ht="12.75" thickTop="1" thickBot="1">
      <c r="A986" s="49" t="s">
        <v>3</v>
      </c>
      <c r="B986" s="50" t="s">
        <v>1218</v>
      </c>
      <c r="C986" s="51" t="s">
        <v>1219</v>
      </c>
      <c r="D986" s="51" t="s">
        <v>1220</v>
      </c>
      <c r="E986" s="50" t="s">
        <v>1221</v>
      </c>
      <c r="F986" s="52" t="s">
        <v>1222</v>
      </c>
      <c r="G986" s="53" t="s">
        <v>1223</v>
      </c>
      <c r="H986" s="53" t="s">
        <v>1224</v>
      </c>
      <c r="I986" s="54" t="s">
        <v>4</v>
      </c>
      <c r="J986" s="50" t="str">
        <f>TEXT(0,1)</f>
        <v>1</v>
      </c>
      <c r="K986" s="50" t="str">
        <f>TEXT(0,2)</f>
        <v>2</v>
      </c>
      <c r="L986" s="50" t="str">
        <f>TEXT(0,3)</f>
        <v>3</v>
      </c>
      <c r="M986" s="50" t="str">
        <f>TEXT(0,4)</f>
        <v>4</v>
      </c>
      <c r="N986" s="50" t="str">
        <f>TEXT(0,5)</f>
        <v>5</v>
      </c>
      <c r="O986" s="50" t="str">
        <f>TEXT(0,6)</f>
        <v>6</v>
      </c>
      <c r="P986" s="50" t="str">
        <f>TEXT(0,7)</f>
        <v>7</v>
      </c>
      <c r="Q986" s="50" t="str">
        <f>TEXT(0,8)</f>
        <v>8</v>
      </c>
      <c r="R986" s="50" t="str">
        <f>TEXT(0,9)</f>
        <v>9</v>
      </c>
      <c r="S986" s="50" t="str">
        <f>TEXT(0,10)</f>
        <v>10</v>
      </c>
      <c r="T986" s="50" t="str">
        <f>TEXT(0,11)</f>
        <v>11</v>
      </c>
      <c r="U986" s="55" t="str">
        <f>TEXT(0,12)</f>
        <v>12</v>
      </c>
      <c r="V986" s="56" t="s">
        <v>5</v>
      </c>
    </row>
    <row r="987" spans="1:22" ht="12" thickTop="1">
      <c r="A987" s="27" t="s">
        <v>2</v>
      </c>
      <c r="B987" s="28">
        <v>3050</v>
      </c>
      <c r="C987" s="28" t="s">
        <v>187</v>
      </c>
      <c r="D987" s="28" t="s">
        <v>7</v>
      </c>
      <c r="E987" s="28">
        <v>2142</v>
      </c>
      <c r="F987" s="28" t="s">
        <v>981</v>
      </c>
      <c r="G987" s="35">
        <v>4</v>
      </c>
      <c r="H987" s="36">
        <v>6</v>
      </c>
      <c r="I987" s="29">
        <v>0</v>
      </c>
      <c r="J987" s="29">
        <v>0</v>
      </c>
      <c r="K987" s="29">
        <v>0</v>
      </c>
      <c r="L987" s="29">
        <v>0</v>
      </c>
      <c r="M987" s="29">
        <v>52</v>
      </c>
      <c r="N987" s="29">
        <v>34</v>
      </c>
      <c r="O987" s="29">
        <v>26</v>
      </c>
      <c r="P987" s="29">
        <v>0</v>
      </c>
      <c r="Q987" s="29">
        <v>0</v>
      </c>
      <c r="R987" s="29">
        <v>0</v>
      </c>
      <c r="S987" s="29">
        <v>0</v>
      </c>
      <c r="T987" s="29">
        <v>0</v>
      </c>
      <c r="U987" s="29">
        <v>0</v>
      </c>
      <c r="V987" s="65">
        <v>112</v>
      </c>
    </row>
    <row r="988" spans="1:22">
      <c r="A988" s="27" t="s">
        <v>2</v>
      </c>
      <c r="B988" s="28">
        <v>3050</v>
      </c>
      <c r="C988" s="28" t="s">
        <v>187</v>
      </c>
      <c r="D988" s="28" t="s">
        <v>7</v>
      </c>
      <c r="E988" s="28">
        <v>1728</v>
      </c>
      <c r="F988" s="28" t="s">
        <v>980</v>
      </c>
      <c r="G988" s="35">
        <v>4</v>
      </c>
      <c r="H988" s="36">
        <v>6</v>
      </c>
      <c r="I988" s="29">
        <v>0</v>
      </c>
      <c r="J988" s="29">
        <v>0</v>
      </c>
      <c r="K988" s="29">
        <v>0</v>
      </c>
      <c r="L988" s="29">
        <v>0</v>
      </c>
      <c r="M988" s="29">
        <v>66</v>
      </c>
      <c r="N988" s="29">
        <v>72</v>
      </c>
      <c r="O988" s="29">
        <v>69</v>
      </c>
      <c r="P988" s="29">
        <v>0</v>
      </c>
      <c r="Q988" s="29">
        <v>0</v>
      </c>
      <c r="R988" s="29">
        <v>0</v>
      </c>
      <c r="S988" s="29">
        <v>0</v>
      </c>
      <c r="T988" s="29">
        <v>0</v>
      </c>
      <c r="U988" s="29">
        <v>0</v>
      </c>
      <c r="V988" s="65">
        <v>207</v>
      </c>
    </row>
    <row r="989" spans="1:22">
      <c r="A989" s="27" t="s">
        <v>2</v>
      </c>
      <c r="B989" s="28">
        <v>3050</v>
      </c>
      <c r="C989" s="28" t="s">
        <v>187</v>
      </c>
      <c r="D989" s="28" t="s">
        <v>7</v>
      </c>
      <c r="E989" s="28">
        <v>6848</v>
      </c>
      <c r="F989" s="28" t="s">
        <v>984</v>
      </c>
      <c r="G989" s="35">
        <v>4</v>
      </c>
      <c r="H989" s="36">
        <v>6</v>
      </c>
      <c r="I989" s="29">
        <v>0</v>
      </c>
      <c r="J989" s="29">
        <v>0</v>
      </c>
      <c r="K989" s="29">
        <v>0</v>
      </c>
      <c r="L989" s="29">
        <v>0</v>
      </c>
      <c r="M989" s="29">
        <v>25</v>
      </c>
      <c r="N989" s="29">
        <v>18</v>
      </c>
      <c r="O989" s="29">
        <v>29</v>
      </c>
      <c r="P989" s="29">
        <v>0</v>
      </c>
      <c r="Q989" s="29">
        <v>0</v>
      </c>
      <c r="R989" s="29">
        <v>0</v>
      </c>
      <c r="S989" s="29">
        <v>0</v>
      </c>
      <c r="T989" s="29">
        <v>0</v>
      </c>
      <c r="U989" s="29">
        <v>0</v>
      </c>
      <c r="V989" s="65">
        <v>72</v>
      </c>
    </row>
    <row r="990" spans="1:22">
      <c r="A990" s="27" t="s">
        <v>2</v>
      </c>
      <c r="B990" s="28">
        <v>3050</v>
      </c>
      <c r="C990" s="28" t="s">
        <v>187</v>
      </c>
      <c r="D990" s="28" t="s">
        <v>7</v>
      </c>
      <c r="E990" s="28">
        <v>6854</v>
      </c>
      <c r="F990" s="28" t="s">
        <v>988</v>
      </c>
      <c r="G990" s="35">
        <v>2</v>
      </c>
      <c r="H990" s="36">
        <v>6</v>
      </c>
      <c r="I990" s="29">
        <v>0</v>
      </c>
      <c r="J990" s="29">
        <v>0</v>
      </c>
      <c r="K990" s="29">
        <v>1</v>
      </c>
      <c r="L990" s="29">
        <v>9</v>
      </c>
      <c r="M990" s="29">
        <v>53</v>
      </c>
      <c r="N990" s="29">
        <v>56</v>
      </c>
      <c r="O990" s="29">
        <v>45</v>
      </c>
      <c r="P990" s="29">
        <v>0</v>
      </c>
      <c r="Q990" s="29">
        <v>0</v>
      </c>
      <c r="R990" s="29">
        <v>0</v>
      </c>
      <c r="S990" s="29">
        <v>0</v>
      </c>
      <c r="T990" s="29">
        <v>0</v>
      </c>
      <c r="U990" s="29">
        <v>0</v>
      </c>
      <c r="V990" s="65">
        <v>164</v>
      </c>
    </row>
    <row r="991" spans="1:22">
      <c r="A991" s="27" t="s">
        <v>2</v>
      </c>
      <c r="B991" s="28">
        <v>3050</v>
      </c>
      <c r="C991" s="28" t="s">
        <v>187</v>
      </c>
      <c r="D991" s="28" t="s">
        <v>7</v>
      </c>
      <c r="E991" s="28">
        <v>6849</v>
      </c>
      <c r="F991" s="28" t="s">
        <v>985</v>
      </c>
      <c r="G991" s="35">
        <v>4</v>
      </c>
      <c r="H991" s="36">
        <v>8</v>
      </c>
      <c r="I991" s="29">
        <v>0</v>
      </c>
      <c r="J991" s="29">
        <v>0</v>
      </c>
      <c r="K991" s="29">
        <v>0</v>
      </c>
      <c r="L991" s="29">
        <v>0</v>
      </c>
      <c r="M991" s="29">
        <v>23</v>
      </c>
      <c r="N991" s="29">
        <v>29</v>
      </c>
      <c r="O991" s="29">
        <v>16</v>
      </c>
      <c r="P991" s="29">
        <v>1</v>
      </c>
      <c r="Q991" s="29">
        <v>2</v>
      </c>
      <c r="R991" s="29">
        <v>0</v>
      </c>
      <c r="S991" s="29">
        <v>0</v>
      </c>
      <c r="T991" s="29">
        <v>0</v>
      </c>
      <c r="U991" s="29">
        <v>0</v>
      </c>
      <c r="V991" s="65">
        <v>71</v>
      </c>
    </row>
    <row r="992" spans="1:22">
      <c r="A992" s="27" t="s">
        <v>2</v>
      </c>
      <c r="B992" s="28">
        <v>3050</v>
      </c>
      <c r="C992" s="28" t="s">
        <v>187</v>
      </c>
      <c r="D992" s="28" t="s">
        <v>7</v>
      </c>
      <c r="E992" s="28">
        <v>6896</v>
      </c>
      <c r="F992" s="28" t="s">
        <v>991</v>
      </c>
      <c r="G992" s="35">
        <v>4</v>
      </c>
      <c r="H992" s="36">
        <v>6</v>
      </c>
      <c r="I992" s="29">
        <v>0</v>
      </c>
      <c r="J992" s="29">
        <v>0</v>
      </c>
      <c r="K992" s="29">
        <v>0</v>
      </c>
      <c r="L992" s="29">
        <v>0</v>
      </c>
      <c r="M992" s="29">
        <v>26</v>
      </c>
      <c r="N992" s="29">
        <v>32</v>
      </c>
      <c r="O992" s="29">
        <v>24</v>
      </c>
      <c r="P992" s="29">
        <v>0</v>
      </c>
      <c r="Q992" s="29">
        <v>0</v>
      </c>
      <c r="R992" s="29">
        <v>0</v>
      </c>
      <c r="S992" s="29">
        <v>0</v>
      </c>
      <c r="T992" s="29">
        <v>0</v>
      </c>
      <c r="U992" s="29">
        <v>0</v>
      </c>
      <c r="V992" s="65">
        <v>82</v>
      </c>
    </row>
    <row r="993" spans="1:22">
      <c r="A993" s="27" t="s">
        <v>2</v>
      </c>
      <c r="B993" s="28">
        <v>3050</v>
      </c>
      <c r="C993" s="28" t="s">
        <v>187</v>
      </c>
      <c r="D993" s="28" t="s">
        <v>7</v>
      </c>
      <c r="E993" s="28">
        <v>6850</v>
      </c>
      <c r="F993" s="28" t="s">
        <v>986</v>
      </c>
      <c r="G993" s="35">
        <v>10</v>
      </c>
      <c r="H993" s="36">
        <v>12</v>
      </c>
      <c r="I993" s="29">
        <v>0</v>
      </c>
      <c r="J993" s="29">
        <v>0</v>
      </c>
      <c r="K993" s="29">
        <v>0</v>
      </c>
      <c r="L993" s="29">
        <v>0</v>
      </c>
      <c r="M993" s="29">
        <v>0</v>
      </c>
      <c r="N993" s="29">
        <v>0</v>
      </c>
      <c r="O993" s="29">
        <v>0</v>
      </c>
      <c r="P993" s="29">
        <v>0</v>
      </c>
      <c r="Q993" s="29">
        <v>0</v>
      </c>
      <c r="R993" s="29">
        <v>0</v>
      </c>
      <c r="S993" s="29">
        <v>19</v>
      </c>
      <c r="T993" s="29">
        <v>21</v>
      </c>
      <c r="U993" s="29">
        <v>6</v>
      </c>
      <c r="V993" s="65">
        <v>46</v>
      </c>
    </row>
    <row r="994" spans="1:22">
      <c r="A994" s="27" t="s">
        <v>2</v>
      </c>
      <c r="B994" s="28">
        <v>3050</v>
      </c>
      <c r="C994" s="28" t="s">
        <v>187</v>
      </c>
      <c r="D994" s="28" t="s">
        <v>7</v>
      </c>
      <c r="E994" s="28">
        <v>6852</v>
      </c>
      <c r="F994" s="28" t="s">
        <v>987</v>
      </c>
      <c r="G994" s="35">
        <v>4</v>
      </c>
      <c r="H994" s="36">
        <v>6</v>
      </c>
      <c r="I994" s="29">
        <v>0</v>
      </c>
      <c r="J994" s="29">
        <v>0</v>
      </c>
      <c r="K994" s="29">
        <v>0</v>
      </c>
      <c r="L994" s="29">
        <v>0</v>
      </c>
      <c r="M994" s="29">
        <v>47</v>
      </c>
      <c r="N994" s="29">
        <v>41</v>
      </c>
      <c r="O994" s="29">
        <v>35</v>
      </c>
      <c r="P994" s="29">
        <v>0</v>
      </c>
      <c r="Q994" s="29">
        <v>0</v>
      </c>
      <c r="R994" s="29">
        <v>0</v>
      </c>
      <c r="S994" s="29">
        <v>0</v>
      </c>
      <c r="T994" s="29">
        <v>0</v>
      </c>
      <c r="U994" s="29">
        <v>0</v>
      </c>
      <c r="V994" s="65">
        <v>123</v>
      </c>
    </row>
    <row r="995" spans="1:22">
      <c r="A995" s="27" t="s">
        <v>2</v>
      </c>
      <c r="B995" s="28">
        <v>3050</v>
      </c>
      <c r="C995" s="28" t="s">
        <v>187</v>
      </c>
      <c r="D995" s="28" t="s">
        <v>7</v>
      </c>
      <c r="E995" s="28">
        <v>6847</v>
      </c>
      <c r="F995" s="28" t="s">
        <v>983</v>
      </c>
      <c r="G995" s="35">
        <v>4</v>
      </c>
      <c r="H995" s="36">
        <v>6</v>
      </c>
      <c r="I995" s="29">
        <v>0</v>
      </c>
      <c r="J995" s="29">
        <v>0</v>
      </c>
      <c r="K995" s="29">
        <v>0</v>
      </c>
      <c r="L995" s="29">
        <v>0</v>
      </c>
      <c r="M995" s="29">
        <v>45</v>
      </c>
      <c r="N995" s="29">
        <v>38</v>
      </c>
      <c r="O995" s="29">
        <v>37</v>
      </c>
      <c r="P995" s="29">
        <v>0</v>
      </c>
      <c r="Q995" s="29">
        <v>0</v>
      </c>
      <c r="R995" s="29">
        <v>0</v>
      </c>
      <c r="S995" s="29">
        <v>0</v>
      </c>
      <c r="T995" s="29">
        <v>0</v>
      </c>
      <c r="U995" s="29">
        <v>0</v>
      </c>
      <c r="V995" s="65">
        <v>120</v>
      </c>
    </row>
    <row r="996" spans="1:22">
      <c r="A996" s="27" t="s">
        <v>2</v>
      </c>
      <c r="B996" s="28">
        <v>3050</v>
      </c>
      <c r="C996" s="28" t="s">
        <v>187</v>
      </c>
      <c r="D996" s="28" t="s">
        <v>7</v>
      </c>
      <c r="E996" s="28">
        <v>6858</v>
      </c>
      <c r="F996" s="28" t="s">
        <v>990</v>
      </c>
      <c r="G996" s="35">
        <v>4</v>
      </c>
      <c r="H996" s="36">
        <v>6</v>
      </c>
      <c r="I996" s="29">
        <v>0</v>
      </c>
      <c r="J996" s="29">
        <v>0</v>
      </c>
      <c r="K996" s="29">
        <v>0</v>
      </c>
      <c r="L996" s="29">
        <v>0</v>
      </c>
      <c r="M996" s="29">
        <v>24</v>
      </c>
      <c r="N996" s="29">
        <v>25</v>
      </c>
      <c r="O996" s="29">
        <v>19</v>
      </c>
      <c r="P996" s="29">
        <v>0</v>
      </c>
      <c r="Q996" s="29">
        <v>0</v>
      </c>
      <c r="R996" s="29">
        <v>0</v>
      </c>
      <c r="S996" s="29">
        <v>0</v>
      </c>
      <c r="T996" s="29">
        <v>0</v>
      </c>
      <c r="U996" s="29">
        <v>0</v>
      </c>
      <c r="V996" s="65">
        <v>68</v>
      </c>
    </row>
    <row r="997" spans="1:22">
      <c r="A997" s="27" t="s">
        <v>2</v>
      </c>
      <c r="B997" s="28">
        <v>3050</v>
      </c>
      <c r="C997" s="28" t="s">
        <v>187</v>
      </c>
      <c r="D997" s="28" t="s">
        <v>7</v>
      </c>
      <c r="E997" s="28">
        <v>6856</v>
      </c>
      <c r="F997" s="28" t="s">
        <v>940</v>
      </c>
      <c r="G997" s="35">
        <v>4</v>
      </c>
      <c r="H997" s="36">
        <v>6</v>
      </c>
      <c r="I997" s="29">
        <v>0</v>
      </c>
      <c r="J997" s="29">
        <v>0</v>
      </c>
      <c r="K997" s="29">
        <v>0</v>
      </c>
      <c r="L997" s="29">
        <v>0</v>
      </c>
      <c r="M997" s="29">
        <v>27</v>
      </c>
      <c r="N997" s="29">
        <v>44</v>
      </c>
      <c r="O997" s="29">
        <v>40</v>
      </c>
      <c r="P997" s="29">
        <v>0</v>
      </c>
      <c r="Q997" s="29">
        <v>0</v>
      </c>
      <c r="R997" s="29">
        <v>0</v>
      </c>
      <c r="S997" s="29">
        <v>0</v>
      </c>
      <c r="T997" s="29">
        <v>0</v>
      </c>
      <c r="U997" s="29">
        <v>0</v>
      </c>
      <c r="V997" s="65">
        <v>111</v>
      </c>
    </row>
    <row r="998" spans="1:22" ht="12" thickBot="1">
      <c r="A998" s="39" t="s">
        <v>2</v>
      </c>
      <c r="B998" s="40">
        <v>3050</v>
      </c>
      <c r="C998" s="40" t="s">
        <v>187</v>
      </c>
      <c r="D998" s="40" t="s">
        <v>7</v>
      </c>
      <c r="E998" s="40">
        <v>6857</v>
      </c>
      <c r="F998" s="40" t="s">
        <v>989</v>
      </c>
      <c r="G998" s="41">
        <v>4</v>
      </c>
      <c r="H998" s="42">
        <v>6</v>
      </c>
      <c r="I998" s="43">
        <v>0</v>
      </c>
      <c r="J998" s="43">
        <v>0</v>
      </c>
      <c r="K998" s="43">
        <v>0</v>
      </c>
      <c r="L998" s="43">
        <v>0</v>
      </c>
      <c r="M998" s="43">
        <v>27</v>
      </c>
      <c r="N998" s="43">
        <v>25</v>
      </c>
      <c r="O998" s="43">
        <v>29</v>
      </c>
      <c r="P998" s="43">
        <v>0</v>
      </c>
      <c r="Q998" s="43">
        <v>0</v>
      </c>
      <c r="R998" s="43">
        <v>0</v>
      </c>
      <c r="S998" s="43">
        <v>0</v>
      </c>
      <c r="T998" s="43">
        <v>0</v>
      </c>
      <c r="U998" s="43">
        <v>0</v>
      </c>
      <c r="V998" s="66">
        <v>81</v>
      </c>
    </row>
    <row r="999" spans="1:22" ht="12.75" thickTop="1" thickBot="1">
      <c r="A999" s="77"/>
      <c r="B999" s="58"/>
      <c r="C999" s="58"/>
      <c r="D999" s="58"/>
      <c r="E999" s="58"/>
      <c r="F999" s="61" t="s">
        <v>187</v>
      </c>
      <c r="G999" s="59"/>
      <c r="H999" s="62"/>
      <c r="I999" s="59">
        <f t="shared" ref="I999:V999" si="37">SUM(I982:I998)</f>
        <v>0</v>
      </c>
      <c r="J999" s="59">
        <f t="shared" si="37"/>
        <v>0</v>
      </c>
      <c r="K999" s="59">
        <f t="shared" si="37"/>
        <v>1</v>
      </c>
      <c r="L999" s="59">
        <f t="shared" si="37"/>
        <v>9</v>
      </c>
      <c r="M999" s="59">
        <f t="shared" si="37"/>
        <v>514</v>
      </c>
      <c r="N999" s="59">
        <f t="shared" si="37"/>
        <v>526</v>
      </c>
      <c r="O999" s="59">
        <f t="shared" si="37"/>
        <v>464</v>
      </c>
      <c r="P999" s="59">
        <f t="shared" si="37"/>
        <v>34</v>
      </c>
      <c r="Q999" s="59">
        <f t="shared" si="37"/>
        <v>47</v>
      </c>
      <c r="R999" s="59">
        <f t="shared" si="37"/>
        <v>62</v>
      </c>
      <c r="S999" s="59">
        <f t="shared" si="37"/>
        <v>35</v>
      </c>
      <c r="T999" s="59">
        <f t="shared" si="37"/>
        <v>26</v>
      </c>
      <c r="U999" s="59">
        <f t="shared" si="37"/>
        <v>12</v>
      </c>
      <c r="V999" s="60">
        <f t="shared" si="37"/>
        <v>1730</v>
      </c>
    </row>
    <row r="1000" spans="1:22" ht="12.75" thickTop="1" thickBot="1">
      <c r="A1000" s="351"/>
    </row>
    <row r="1001" spans="1:22" ht="12.75" thickTop="1" thickBot="1">
      <c r="A1001" s="76" t="s">
        <v>2</v>
      </c>
      <c r="B1001" s="58">
        <v>6015</v>
      </c>
      <c r="C1001" s="58" t="s">
        <v>1164</v>
      </c>
      <c r="D1001" s="58" t="s">
        <v>7</v>
      </c>
      <c r="E1001" s="58">
        <v>6001</v>
      </c>
      <c r="F1001" s="61" t="s">
        <v>1165</v>
      </c>
      <c r="G1001" s="59" t="s">
        <v>4</v>
      </c>
      <c r="H1001" s="59">
        <v>9</v>
      </c>
      <c r="I1001" s="59">
        <v>36</v>
      </c>
      <c r="J1001" s="59">
        <v>38</v>
      </c>
      <c r="K1001" s="59">
        <v>46</v>
      </c>
      <c r="L1001" s="59">
        <v>45</v>
      </c>
      <c r="M1001" s="59">
        <v>37</v>
      </c>
      <c r="N1001" s="59">
        <v>39</v>
      </c>
      <c r="O1001" s="59">
        <v>22</v>
      </c>
      <c r="P1001" s="59">
        <v>25</v>
      </c>
      <c r="Q1001" s="59">
        <v>17</v>
      </c>
      <c r="R1001" s="59">
        <v>11</v>
      </c>
      <c r="S1001" s="59">
        <v>0</v>
      </c>
      <c r="T1001" s="59">
        <v>0</v>
      </c>
      <c r="U1001" s="59">
        <v>0</v>
      </c>
      <c r="V1001" s="60">
        <v>316</v>
      </c>
    </row>
    <row r="1002" spans="1:22" ht="12.75" thickTop="1" thickBot="1">
      <c r="A1002" s="351"/>
    </row>
    <row r="1003" spans="1:22" ht="12" thickTop="1">
      <c r="A1003" s="24" t="s">
        <v>2</v>
      </c>
      <c r="B1003" s="25">
        <v>2275</v>
      </c>
      <c r="C1003" s="25" t="s">
        <v>628</v>
      </c>
      <c r="D1003" s="25" t="s">
        <v>7</v>
      </c>
      <c r="E1003" s="25">
        <v>1202</v>
      </c>
      <c r="F1003" s="25" t="s">
        <v>629</v>
      </c>
      <c r="G1003" s="33">
        <v>4</v>
      </c>
      <c r="H1003" s="34">
        <v>12</v>
      </c>
      <c r="I1003" s="26">
        <v>0</v>
      </c>
      <c r="J1003" s="26">
        <v>0</v>
      </c>
      <c r="K1003" s="26">
        <v>0</v>
      </c>
      <c r="L1003" s="26">
        <v>0</v>
      </c>
      <c r="M1003" s="26">
        <v>29</v>
      </c>
      <c r="N1003" s="26">
        <v>24</v>
      </c>
      <c r="O1003" s="26">
        <v>21</v>
      </c>
      <c r="P1003" s="26">
        <v>0</v>
      </c>
      <c r="Q1003" s="26">
        <v>0</v>
      </c>
      <c r="R1003" s="26">
        <v>0</v>
      </c>
      <c r="S1003" s="26">
        <v>5</v>
      </c>
      <c r="T1003" s="26">
        <v>5</v>
      </c>
      <c r="U1003" s="26">
        <v>1</v>
      </c>
      <c r="V1003" s="63">
        <v>85</v>
      </c>
    </row>
    <row r="1004" spans="1:22">
      <c r="A1004" s="27" t="s">
        <v>2</v>
      </c>
      <c r="B1004" s="28">
        <v>2275</v>
      </c>
      <c r="C1004" s="28" t="s">
        <v>628</v>
      </c>
      <c r="D1004" s="28" t="s">
        <v>7</v>
      </c>
      <c r="E1004" s="28">
        <v>2108</v>
      </c>
      <c r="F1004" s="28" t="s">
        <v>631</v>
      </c>
      <c r="G1004" s="35">
        <v>11</v>
      </c>
      <c r="H1004" s="36">
        <v>12</v>
      </c>
      <c r="I1004" s="29">
        <v>0</v>
      </c>
      <c r="J1004" s="29">
        <v>0</v>
      </c>
      <c r="K1004" s="29">
        <v>0</v>
      </c>
      <c r="L1004" s="29">
        <v>0</v>
      </c>
      <c r="M1004" s="29">
        <v>0</v>
      </c>
      <c r="N1004" s="29">
        <v>0</v>
      </c>
      <c r="O1004" s="29">
        <v>0</v>
      </c>
      <c r="P1004" s="29">
        <v>0</v>
      </c>
      <c r="Q1004" s="29">
        <v>0</v>
      </c>
      <c r="R1004" s="29">
        <v>0</v>
      </c>
      <c r="S1004" s="29">
        <v>0</v>
      </c>
      <c r="T1004" s="29">
        <v>4</v>
      </c>
      <c r="U1004" s="29">
        <v>3</v>
      </c>
      <c r="V1004" s="65">
        <v>7</v>
      </c>
    </row>
    <row r="1005" spans="1:22">
      <c r="A1005" s="27" t="s">
        <v>2</v>
      </c>
      <c r="B1005" s="28">
        <v>2275</v>
      </c>
      <c r="C1005" s="28" t="s">
        <v>628</v>
      </c>
      <c r="D1005" s="28" t="s">
        <v>7</v>
      </c>
      <c r="E1005" s="28">
        <v>2110</v>
      </c>
      <c r="F1005" s="28" t="s">
        <v>632</v>
      </c>
      <c r="G1005" s="35">
        <v>7</v>
      </c>
      <c r="H1005" s="36">
        <v>7</v>
      </c>
      <c r="I1005" s="29">
        <v>0</v>
      </c>
      <c r="J1005" s="29">
        <v>0</v>
      </c>
      <c r="K1005" s="29">
        <v>0</v>
      </c>
      <c r="L1005" s="29">
        <v>0</v>
      </c>
      <c r="M1005" s="29">
        <v>0</v>
      </c>
      <c r="N1005" s="29">
        <v>0</v>
      </c>
      <c r="O1005" s="29">
        <v>0</v>
      </c>
      <c r="P1005" s="29">
        <v>1</v>
      </c>
      <c r="Q1005" s="29">
        <v>0</v>
      </c>
      <c r="R1005" s="29">
        <v>0</v>
      </c>
      <c r="S1005" s="29">
        <v>0</v>
      </c>
      <c r="T1005" s="29">
        <v>0</v>
      </c>
      <c r="U1005" s="29">
        <v>0</v>
      </c>
      <c r="V1005" s="65">
        <v>1</v>
      </c>
    </row>
    <row r="1006" spans="1:22" ht="12" thickBot="1">
      <c r="A1006" s="39" t="s">
        <v>2</v>
      </c>
      <c r="B1006" s="40">
        <v>2275</v>
      </c>
      <c r="C1006" s="40" t="s">
        <v>628</v>
      </c>
      <c r="D1006" s="40" t="s">
        <v>7</v>
      </c>
      <c r="E1006" s="40">
        <v>2105</v>
      </c>
      <c r="F1006" s="40" t="s">
        <v>630</v>
      </c>
      <c r="G1006" s="41">
        <v>9</v>
      </c>
      <c r="H1006" s="42">
        <v>12</v>
      </c>
      <c r="I1006" s="43">
        <v>0</v>
      </c>
      <c r="J1006" s="43">
        <v>0</v>
      </c>
      <c r="K1006" s="43">
        <v>0</v>
      </c>
      <c r="L1006" s="43">
        <v>0</v>
      </c>
      <c r="M1006" s="43">
        <v>0</v>
      </c>
      <c r="N1006" s="43">
        <v>0</v>
      </c>
      <c r="O1006" s="43">
        <v>0</v>
      </c>
      <c r="P1006" s="43">
        <v>0</v>
      </c>
      <c r="Q1006" s="43">
        <v>0</v>
      </c>
      <c r="R1006" s="43">
        <v>74</v>
      </c>
      <c r="S1006" s="43">
        <v>15</v>
      </c>
      <c r="T1006" s="43">
        <v>6</v>
      </c>
      <c r="U1006" s="43">
        <v>3</v>
      </c>
      <c r="V1006" s="66">
        <v>98</v>
      </c>
    </row>
    <row r="1007" spans="1:22" ht="12.75" thickTop="1" thickBot="1">
      <c r="A1007" s="77"/>
      <c r="B1007" s="58"/>
      <c r="C1007" s="58"/>
      <c r="D1007" s="58"/>
      <c r="E1007" s="58"/>
      <c r="F1007" s="61" t="s">
        <v>628</v>
      </c>
      <c r="G1007" s="59"/>
      <c r="H1007" s="62"/>
      <c r="I1007" s="59">
        <f t="shared" ref="I1007:V1007" si="38">SUM(I1003:I1006)</f>
        <v>0</v>
      </c>
      <c r="J1007" s="59">
        <f t="shared" si="38"/>
        <v>0</v>
      </c>
      <c r="K1007" s="59">
        <f t="shared" si="38"/>
        <v>0</v>
      </c>
      <c r="L1007" s="59">
        <f t="shared" si="38"/>
        <v>0</v>
      </c>
      <c r="M1007" s="59">
        <f t="shared" si="38"/>
        <v>29</v>
      </c>
      <c r="N1007" s="59">
        <f t="shared" si="38"/>
        <v>24</v>
      </c>
      <c r="O1007" s="59">
        <f t="shared" si="38"/>
        <v>21</v>
      </c>
      <c r="P1007" s="59">
        <f t="shared" si="38"/>
        <v>1</v>
      </c>
      <c r="Q1007" s="59">
        <f t="shared" si="38"/>
        <v>0</v>
      </c>
      <c r="R1007" s="59">
        <f t="shared" si="38"/>
        <v>74</v>
      </c>
      <c r="S1007" s="59">
        <f t="shared" si="38"/>
        <v>20</v>
      </c>
      <c r="T1007" s="59">
        <f t="shared" si="38"/>
        <v>15</v>
      </c>
      <c r="U1007" s="59">
        <f t="shared" si="38"/>
        <v>7</v>
      </c>
      <c r="V1007" s="60">
        <f t="shared" si="38"/>
        <v>191</v>
      </c>
    </row>
    <row r="1008" spans="1:22" ht="12.75" thickTop="1" thickBot="1">
      <c r="A1008" s="351"/>
    </row>
    <row r="1009" spans="1:22" ht="12" thickTop="1">
      <c r="A1009" s="24" t="s">
        <v>2</v>
      </c>
      <c r="B1009" s="25">
        <v>1245</v>
      </c>
      <c r="C1009" s="25" t="s">
        <v>95</v>
      </c>
      <c r="D1009" s="25" t="s">
        <v>7</v>
      </c>
      <c r="E1009" s="25">
        <v>2906</v>
      </c>
      <c r="F1009" s="25" t="s">
        <v>565</v>
      </c>
      <c r="G1009" s="33">
        <v>9</v>
      </c>
      <c r="H1009" s="34">
        <v>12</v>
      </c>
      <c r="I1009" s="26">
        <v>0</v>
      </c>
      <c r="J1009" s="26">
        <v>0</v>
      </c>
      <c r="K1009" s="26">
        <v>0</v>
      </c>
      <c r="L1009" s="26">
        <v>0</v>
      </c>
      <c r="M1009" s="26">
        <v>0</v>
      </c>
      <c r="N1009" s="26">
        <v>0</v>
      </c>
      <c r="O1009" s="26">
        <v>0</v>
      </c>
      <c r="P1009" s="26">
        <v>0</v>
      </c>
      <c r="Q1009" s="26">
        <v>0</v>
      </c>
      <c r="R1009" s="26">
        <v>40</v>
      </c>
      <c r="S1009" s="26">
        <v>13</v>
      </c>
      <c r="T1009" s="26">
        <v>8</v>
      </c>
      <c r="U1009" s="26">
        <v>9</v>
      </c>
      <c r="V1009" s="63">
        <v>70</v>
      </c>
    </row>
    <row r="1010" spans="1:22">
      <c r="A1010" s="27" t="s">
        <v>2</v>
      </c>
      <c r="B1010" s="28">
        <v>1245</v>
      </c>
      <c r="C1010" s="28" t="s">
        <v>95</v>
      </c>
      <c r="D1010" s="28" t="s">
        <v>7</v>
      </c>
      <c r="E1010" s="28">
        <v>2903</v>
      </c>
      <c r="F1010" s="28" t="s">
        <v>564</v>
      </c>
      <c r="G1010" s="35">
        <v>4</v>
      </c>
      <c r="H1010" s="36">
        <v>4</v>
      </c>
      <c r="I1010" s="29">
        <v>0</v>
      </c>
      <c r="J1010" s="29">
        <v>0</v>
      </c>
      <c r="K1010" s="29">
        <v>0</v>
      </c>
      <c r="L1010" s="29">
        <v>0</v>
      </c>
      <c r="M1010" s="29">
        <v>102</v>
      </c>
      <c r="N1010" s="29">
        <v>0</v>
      </c>
      <c r="O1010" s="29">
        <v>0</v>
      </c>
      <c r="P1010" s="29">
        <v>0</v>
      </c>
      <c r="Q1010" s="29">
        <v>0</v>
      </c>
      <c r="R1010" s="29">
        <v>0</v>
      </c>
      <c r="S1010" s="29">
        <v>0</v>
      </c>
      <c r="T1010" s="29">
        <v>0</v>
      </c>
      <c r="U1010" s="29">
        <v>0</v>
      </c>
      <c r="V1010" s="65">
        <v>102</v>
      </c>
    </row>
    <row r="1011" spans="1:22">
      <c r="A1011" s="27" t="s">
        <v>2</v>
      </c>
      <c r="B1011" s="28">
        <v>1245</v>
      </c>
      <c r="C1011" s="28" t="s">
        <v>95</v>
      </c>
      <c r="D1011" s="28" t="s">
        <v>7</v>
      </c>
      <c r="E1011" s="28">
        <v>2706</v>
      </c>
      <c r="F1011" s="28" t="s">
        <v>563</v>
      </c>
      <c r="G1011" s="35">
        <v>1</v>
      </c>
      <c r="H1011" s="36">
        <v>6</v>
      </c>
      <c r="I1011" s="29">
        <v>0</v>
      </c>
      <c r="J1011" s="29">
        <v>10</v>
      </c>
      <c r="K1011" s="29">
        <v>12</v>
      </c>
      <c r="L1011" s="29">
        <v>10</v>
      </c>
      <c r="M1011" s="29">
        <v>17</v>
      </c>
      <c r="N1011" s="29">
        <v>14</v>
      </c>
      <c r="O1011" s="29">
        <v>16</v>
      </c>
      <c r="P1011" s="29">
        <v>0</v>
      </c>
      <c r="Q1011" s="29">
        <v>0</v>
      </c>
      <c r="R1011" s="29">
        <v>0</v>
      </c>
      <c r="S1011" s="29">
        <v>0</v>
      </c>
      <c r="T1011" s="29">
        <v>0</v>
      </c>
      <c r="U1011" s="29">
        <v>0</v>
      </c>
      <c r="V1011" s="65">
        <v>79</v>
      </c>
    </row>
    <row r="1012" spans="1:22">
      <c r="A1012" s="27" t="s">
        <v>2</v>
      </c>
      <c r="B1012" s="28">
        <v>1245</v>
      </c>
      <c r="C1012" s="28" t="s">
        <v>95</v>
      </c>
      <c r="D1012" s="28" t="s">
        <v>7</v>
      </c>
      <c r="E1012" s="28">
        <v>2911</v>
      </c>
      <c r="F1012" s="28" t="s">
        <v>567</v>
      </c>
      <c r="G1012" s="35">
        <v>5</v>
      </c>
      <c r="H1012" s="36">
        <v>8</v>
      </c>
      <c r="I1012" s="29">
        <v>0</v>
      </c>
      <c r="J1012" s="29">
        <v>0</v>
      </c>
      <c r="K1012" s="29">
        <v>0</v>
      </c>
      <c r="L1012" s="29">
        <v>0</v>
      </c>
      <c r="M1012" s="29">
        <v>0</v>
      </c>
      <c r="N1012" s="29">
        <v>17</v>
      </c>
      <c r="O1012" s="29">
        <v>4</v>
      </c>
      <c r="P1012" s="29">
        <v>6</v>
      </c>
      <c r="Q1012" s="29">
        <v>18</v>
      </c>
      <c r="R1012" s="29">
        <v>0</v>
      </c>
      <c r="S1012" s="29">
        <v>0</v>
      </c>
      <c r="T1012" s="29">
        <v>0</v>
      </c>
      <c r="U1012" s="29">
        <v>0</v>
      </c>
      <c r="V1012" s="65">
        <v>45</v>
      </c>
    </row>
    <row r="1013" spans="1:22" ht="12" thickBot="1">
      <c r="A1013" s="39" t="s">
        <v>2</v>
      </c>
      <c r="B1013" s="40">
        <v>1245</v>
      </c>
      <c r="C1013" s="40" t="s">
        <v>95</v>
      </c>
      <c r="D1013" s="40" t="s">
        <v>7</v>
      </c>
      <c r="E1013" s="40">
        <v>2908</v>
      </c>
      <c r="F1013" s="40" t="s">
        <v>566</v>
      </c>
      <c r="G1013" s="41">
        <v>5</v>
      </c>
      <c r="H1013" s="42">
        <v>6</v>
      </c>
      <c r="I1013" s="43">
        <v>0</v>
      </c>
      <c r="J1013" s="43">
        <v>0</v>
      </c>
      <c r="K1013" s="43">
        <v>0</v>
      </c>
      <c r="L1013" s="43">
        <v>0</v>
      </c>
      <c r="M1013" s="43">
        <v>0</v>
      </c>
      <c r="N1013" s="43">
        <v>8</v>
      </c>
      <c r="O1013" s="43">
        <v>9</v>
      </c>
      <c r="P1013" s="43">
        <v>0</v>
      </c>
      <c r="Q1013" s="43">
        <v>0</v>
      </c>
      <c r="R1013" s="43">
        <v>0</v>
      </c>
      <c r="S1013" s="43">
        <v>0</v>
      </c>
      <c r="T1013" s="43">
        <v>0</v>
      </c>
      <c r="U1013" s="43">
        <v>0</v>
      </c>
      <c r="V1013" s="66">
        <v>17</v>
      </c>
    </row>
    <row r="1014" spans="1:22" ht="12.75" thickTop="1" thickBot="1">
      <c r="A1014" s="77"/>
      <c r="B1014" s="58"/>
      <c r="C1014" s="58"/>
      <c r="D1014" s="58"/>
      <c r="E1014" s="58"/>
      <c r="F1014" s="61" t="s">
        <v>95</v>
      </c>
      <c r="G1014" s="59"/>
      <c r="H1014" s="62"/>
      <c r="I1014" s="59">
        <f t="shared" ref="I1014:V1014" si="39">SUM(I1009:I1013)</f>
        <v>0</v>
      </c>
      <c r="J1014" s="59">
        <f t="shared" si="39"/>
        <v>10</v>
      </c>
      <c r="K1014" s="59">
        <f t="shared" si="39"/>
        <v>12</v>
      </c>
      <c r="L1014" s="59">
        <f t="shared" si="39"/>
        <v>10</v>
      </c>
      <c r="M1014" s="59">
        <f t="shared" si="39"/>
        <v>119</v>
      </c>
      <c r="N1014" s="59">
        <f t="shared" si="39"/>
        <v>39</v>
      </c>
      <c r="O1014" s="59">
        <f t="shared" si="39"/>
        <v>29</v>
      </c>
      <c r="P1014" s="59">
        <f t="shared" si="39"/>
        <v>6</v>
      </c>
      <c r="Q1014" s="59">
        <f t="shared" si="39"/>
        <v>18</v>
      </c>
      <c r="R1014" s="59">
        <f t="shared" si="39"/>
        <v>40</v>
      </c>
      <c r="S1014" s="59">
        <f t="shared" si="39"/>
        <v>13</v>
      </c>
      <c r="T1014" s="59">
        <f t="shared" si="39"/>
        <v>8</v>
      </c>
      <c r="U1014" s="59">
        <f t="shared" si="39"/>
        <v>9</v>
      </c>
      <c r="V1014" s="60">
        <f t="shared" si="39"/>
        <v>313</v>
      </c>
    </row>
    <row r="1015" spans="1:22" ht="12.75" thickTop="1" thickBot="1">
      <c r="A1015" s="351"/>
    </row>
    <row r="1016" spans="1:22" ht="12" thickTop="1">
      <c r="A1016" s="24" t="s">
        <v>2</v>
      </c>
      <c r="B1016" s="25">
        <v>2255</v>
      </c>
      <c r="C1016" s="25" t="s">
        <v>620</v>
      </c>
      <c r="D1016" s="25" t="s">
        <v>7</v>
      </c>
      <c r="E1016" s="25">
        <v>9978</v>
      </c>
      <c r="F1016" s="25" t="s">
        <v>627</v>
      </c>
      <c r="G1016" s="33">
        <v>7</v>
      </c>
      <c r="H1016" s="34">
        <v>12</v>
      </c>
      <c r="I1016" s="26">
        <v>0</v>
      </c>
      <c r="J1016" s="26">
        <v>0</v>
      </c>
      <c r="K1016" s="26">
        <v>0</v>
      </c>
      <c r="L1016" s="26">
        <v>0</v>
      </c>
      <c r="M1016" s="26">
        <v>0</v>
      </c>
      <c r="N1016" s="26">
        <v>0</v>
      </c>
      <c r="O1016" s="26">
        <v>0</v>
      </c>
      <c r="P1016" s="26">
        <v>40</v>
      </c>
      <c r="Q1016" s="26">
        <v>35</v>
      </c>
      <c r="R1016" s="26">
        <v>26</v>
      </c>
      <c r="S1016" s="26">
        <v>7</v>
      </c>
      <c r="T1016" s="26">
        <v>4</v>
      </c>
      <c r="U1016" s="26">
        <v>4</v>
      </c>
      <c r="V1016" s="63">
        <v>116</v>
      </c>
    </row>
    <row r="1017" spans="1:22">
      <c r="A1017" s="27" t="s">
        <v>2</v>
      </c>
      <c r="B1017" s="28">
        <v>2255</v>
      </c>
      <c r="C1017" s="28" t="s">
        <v>620</v>
      </c>
      <c r="D1017" s="28" t="s">
        <v>7</v>
      </c>
      <c r="E1017" s="28">
        <v>9903</v>
      </c>
      <c r="F1017" s="28" t="s">
        <v>624</v>
      </c>
      <c r="G1017" s="35">
        <v>4</v>
      </c>
      <c r="H1017" s="36">
        <v>6</v>
      </c>
      <c r="I1017" s="29">
        <v>0</v>
      </c>
      <c r="J1017" s="29">
        <v>0</v>
      </c>
      <c r="K1017" s="29">
        <v>0</v>
      </c>
      <c r="L1017" s="29">
        <v>0</v>
      </c>
      <c r="M1017" s="29">
        <v>61</v>
      </c>
      <c r="N1017" s="29">
        <v>65</v>
      </c>
      <c r="O1017" s="29">
        <v>60</v>
      </c>
      <c r="P1017" s="29">
        <v>0</v>
      </c>
      <c r="Q1017" s="29">
        <v>0</v>
      </c>
      <c r="R1017" s="29">
        <v>0</v>
      </c>
      <c r="S1017" s="29">
        <v>0</v>
      </c>
      <c r="T1017" s="29">
        <v>0</v>
      </c>
      <c r="U1017" s="29">
        <v>0</v>
      </c>
      <c r="V1017" s="65">
        <v>186</v>
      </c>
    </row>
    <row r="1018" spans="1:22">
      <c r="A1018" s="27" t="s">
        <v>2</v>
      </c>
      <c r="B1018" s="28">
        <v>2255</v>
      </c>
      <c r="C1018" s="28" t="s">
        <v>620</v>
      </c>
      <c r="D1018" s="28" t="s">
        <v>7</v>
      </c>
      <c r="E1018" s="28">
        <v>9906</v>
      </c>
      <c r="F1018" s="28" t="s">
        <v>625</v>
      </c>
      <c r="G1018" s="35">
        <v>4</v>
      </c>
      <c r="H1018" s="36">
        <v>9</v>
      </c>
      <c r="I1018" s="29">
        <v>0</v>
      </c>
      <c r="J1018" s="29">
        <v>0</v>
      </c>
      <c r="K1018" s="29">
        <v>0</v>
      </c>
      <c r="L1018" s="29">
        <v>0</v>
      </c>
      <c r="M1018" s="29">
        <v>45</v>
      </c>
      <c r="N1018" s="29">
        <v>46</v>
      </c>
      <c r="O1018" s="29">
        <v>51</v>
      </c>
      <c r="P1018" s="29">
        <v>17</v>
      </c>
      <c r="Q1018" s="29">
        <v>6</v>
      </c>
      <c r="R1018" s="29">
        <v>8</v>
      </c>
      <c r="S1018" s="29">
        <v>0</v>
      </c>
      <c r="T1018" s="29">
        <v>0</v>
      </c>
      <c r="U1018" s="29">
        <v>0</v>
      </c>
      <c r="V1018" s="65">
        <v>173</v>
      </c>
    </row>
    <row r="1019" spans="1:22">
      <c r="A1019" s="27" t="s">
        <v>2</v>
      </c>
      <c r="B1019" s="28">
        <v>2255</v>
      </c>
      <c r="C1019" s="28" t="s">
        <v>620</v>
      </c>
      <c r="D1019" s="28" t="s">
        <v>7</v>
      </c>
      <c r="E1019" s="28">
        <v>30</v>
      </c>
      <c r="F1019" s="28" t="s">
        <v>621</v>
      </c>
      <c r="G1019" s="35">
        <v>4</v>
      </c>
      <c r="H1019" s="36">
        <v>6</v>
      </c>
      <c r="I1019" s="29">
        <v>0</v>
      </c>
      <c r="J1019" s="29">
        <v>0</v>
      </c>
      <c r="K1019" s="29">
        <v>0</v>
      </c>
      <c r="L1019" s="29">
        <v>0</v>
      </c>
      <c r="M1019" s="29">
        <v>3</v>
      </c>
      <c r="N1019" s="29">
        <v>66</v>
      </c>
      <c r="O1019" s="29">
        <v>61</v>
      </c>
      <c r="P1019" s="29">
        <v>0</v>
      </c>
      <c r="Q1019" s="29">
        <v>0</v>
      </c>
      <c r="R1019" s="29">
        <v>0</v>
      </c>
      <c r="S1019" s="29">
        <v>0</v>
      </c>
      <c r="T1019" s="29">
        <v>0</v>
      </c>
      <c r="U1019" s="29">
        <v>0</v>
      </c>
      <c r="V1019" s="65">
        <v>130</v>
      </c>
    </row>
    <row r="1020" spans="1:22">
      <c r="A1020" s="27" t="s">
        <v>2</v>
      </c>
      <c r="B1020" s="28">
        <v>2255</v>
      </c>
      <c r="C1020" s="28" t="s">
        <v>620</v>
      </c>
      <c r="D1020" s="28" t="s">
        <v>7</v>
      </c>
      <c r="E1020" s="28">
        <v>1562</v>
      </c>
      <c r="F1020" s="28" t="s">
        <v>622</v>
      </c>
      <c r="G1020" s="35">
        <v>7</v>
      </c>
      <c r="H1020" s="36">
        <v>10</v>
      </c>
      <c r="I1020" s="29">
        <v>0</v>
      </c>
      <c r="J1020" s="29">
        <v>0</v>
      </c>
      <c r="K1020" s="29">
        <v>0</v>
      </c>
      <c r="L1020" s="29">
        <v>0</v>
      </c>
      <c r="M1020" s="29">
        <v>0</v>
      </c>
      <c r="N1020" s="29">
        <v>0</v>
      </c>
      <c r="O1020" s="29">
        <v>0</v>
      </c>
      <c r="P1020" s="29">
        <v>48</v>
      </c>
      <c r="Q1020" s="29">
        <v>30</v>
      </c>
      <c r="R1020" s="29">
        <v>30</v>
      </c>
      <c r="S1020" s="29">
        <v>7</v>
      </c>
      <c r="T1020" s="29">
        <v>0</v>
      </c>
      <c r="U1020" s="29">
        <v>0</v>
      </c>
      <c r="V1020" s="65">
        <v>115</v>
      </c>
    </row>
    <row r="1021" spans="1:22">
      <c r="A1021" s="27" t="s">
        <v>2</v>
      </c>
      <c r="B1021" s="28">
        <v>2255</v>
      </c>
      <c r="C1021" s="28" t="s">
        <v>620</v>
      </c>
      <c r="D1021" s="28" t="s">
        <v>7</v>
      </c>
      <c r="E1021" s="28">
        <v>9973</v>
      </c>
      <c r="F1021" s="28" t="s">
        <v>626</v>
      </c>
      <c r="G1021" s="35">
        <v>4</v>
      </c>
      <c r="H1021" s="36">
        <v>9</v>
      </c>
      <c r="I1021" s="29">
        <v>0</v>
      </c>
      <c r="J1021" s="29">
        <v>0</v>
      </c>
      <c r="K1021" s="29">
        <v>0</v>
      </c>
      <c r="L1021" s="29">
        <v>0</v>
      </c>
      <c r="M1021" s="29">
        <v>41</v>
      </c>
      <c r="N1021" s="29">
        <v>43</v>
      </c>
      <c r="O1021" s="29">
        <v>36</v>
      </c>
      <c r="P1021" s="29">
        <v>39</v>
      </c>
      <c r="Q1021" s="29">
        <v>13</v>
      </c>
      <c r="R1021" s="29">
        <v>17</v>
      </c>
      <c r="S1021" s="29">
        <v>0</v>
      </c>
      <c r="T1021" s="29">
        <v>0</v>
      </c>
      <c r="U1021" s="29">
        <v>0</v>
      </c>
      <c r="V1021" s="65">
        <v>189</v>
      </c>
    </row>
    <row r="1022" spans="1:22" ht="12" thickBot="1">
      <c r="A1022" s="39" t="s">
        <v>2</v>
      </c>
      <c r="B1022" s="40">
        <v>2255</v>
      </c>
      <c r="C1022" s="40" t="s">
        <v>620</v>
      </c>
      <c r="D1022" s="40" t="s">
        <v>7</v>
      </c>
      <c r="E1022" s="40">
        <v>5411</v>
      </c>
      <c r="F1022" s="40" t="s">
        <v>623</v>
      </c>
      <c r="G1022" s="41">
        <v>3</v>
      </c>
      <c r="H1022" s="42">
        <v>6</v>
      </c>
      <c r="I1022" s="43">
        <v>0</v>
      </c>
      <c r="J1022" s="43">
        <v>0</v>
      </c>
      <c r="K1022" s="43">
        <v>0</v>
      </c>
      <c r="L1022" s="43">
        <v>32</v>
      </c>
      <c r="M1022" s="43">
        <v>20</v>
      </c>
      <c r="N1022" s="43">
        <v>40</v>
      </c>
      <c r="O1022" s="43">
        <v>22</v>
      </c>
      <c r="P1022" s="43">
        <v>0</v>
      </c>
      <c r="Q1022" s="43">
        <v>0</v>
      </c>
      <c r="R1022" s="43">
        <v>0</v>
      </c>
      <c r="S1022" s="43">
        <v>0</v>
      </c>
      <c r="T1022" s="43">
        <v>0</v>
      </c>
      <c r="U1022" s="43">
        <v>0</v>
      </c>
      <c r="V1022" s="66">
        <v>114</v>
      </c>
    </row>
    <row r="1023" spans="1:22" ht="12.75" thickTop="1" thickBot="1">
      <c r="A1023" s="77"/>
      <c r="B1023" s="58"/>
      <c r="C1023" s="58"/>
      <c r="D1023" s="58"/>
      <c r="E1023" s="58"/>
      <c r="F1023" s="61" t="s">
        <v>620</v>
      </c>
      <c r="G1023" s="59"/>
      <c r="H1023" s="62"/>
      <c r="I1023" s="59">
        <f t="shared" ref="I1023:V1023" si="40">SUM(I1016:I1022)</f>
        <v>0</v>
      </c>
      <c r="J1023" s="59">
        <f t="shared" si="40"/>
        <v>0</v>
      </c>
      <c r="K1023" s="59">
        <f t="shared" si="40"/>
        <v>0</v>
      </c>
      <c r="L1023" s="59">
        <f t="shared" si="40"/>
        <v>32</v>
      </c>
      <c r="M1023" s="59">
        <f t="shared" si="40"/>
        <v>170</v>
      </c>
      <c r="N1023" s="59">
        <f t="shared" si="40"/>
        <v>260</v>
      </c>
      <c r="O1023" s="59">
        <f t="shared" si="40"/>
        <v>230</v>
      </c>
      <c r="P1023" s="59">
        <f t="shared" si="40"/>
        <v>144</v>
      </c>
      <c r="Q1023" s="59">
        <f t="shared" si="40"/>
        <v>84</v>
      </c>
      <c r="R1023" s="59">
        <f t="shared" si="40"/>
        <v>81</v>
      </c>
      <c r="S1023" s="59">
        <f t="shared" si="40"/>
        <v>14</v>
      </c>
      <c r="T1023" s="59">
        <f t="shared" si="40"/>
        <v>4</v>
      </c>
      <c r="U1023" s="59">
        <f t="shared" si="40"/>
        <v>4</v>
      </c>
      <c r="V1023" s="60">
        <f t="shared" si="40"/>
        <v>1023</v>
      </c>
    </row>
    <row r="1024" spans="1:22" ht="12.75" thickTop="1" thickBot="1">
      <c r="A1024" s="351"/>
    </row>
    <row r="1025" spans="1:22" ht="12" thickTop="1">
      <c r="A1025" s="24" t="s">
        <v>2</v>
      </c>
      <c r="B1025" s="25">
        <v>2305</v>
      </c>
      <c r="C1025" s="25" t="s">
        <v>135</v>
      </c>
      <c r="D1025" s="25" t="s">
        <v>7</v>
      </c>
      <c r="E1025" s="25">
        <v>2227</v>
      </c>
      <c r="F1025" s="25" t="s">
        <v>666</v>
      </c>
      <c r="G1025" s="33">
        <v>4</v>
      </c>
      <c r="H1025" s="34">
        <v>9</v>
      </c>
      <c r="I1025" s="26">
        <v>0</v>
      </c>
      <c r="J1025" s="26">
        <v>0</v>
      </c>
      <c r="K1025" s="26">
        <v>0</v>
      </c>
      <c r="L1025" s="26">
        <v>0</v>
      </c>
      <c r="M1025" s="26">
        <v>51</v>
      </c>
      <c r="N1025" s="26">
        <v>73</v>
      </c>
      <c r="O1025" s="26">
        <v>55</v>
      </c>
      <c r="P1025" s="26">
        <v>67</v>
      </c>
      <c r="Q1025" s="26">
        <v>43</v>
      </c>
      <c r="R1025" s="26">
        <v>64</v>
      </c>
      <c r="S1025" s="26">
        <v>0</v>
      </c>
      <c r="T1025" s="26">
        <v>0</v>
      </c>
      <c r="U1025" s="26">
        <v>0</v>
      </c>
      <c r="V1025" s="63">
        <v>353</v>
      </c>
    </row>
    <row r="1026" spans="1:22">
      <c r="A1026" s="27" t="s">
        <v>2</v>
      </c>
      <c r="B1026" s="28">
        <v>2305</v>
      </c>
      <c r="C1026" s="28" t="s">
        <v>135</v>
      </c>
      <c r="D1026" s="28" t="s">
        <v>7</v>
      </c>
      <c r="E1026" s="28">
        <v>2219</v>
      </c>
      <c r="F1026" s="28" t="s">
        <v>137</v>
      </c>
      <c r="G1026" s="35">
        <v>4</v>
      </c>
      <c r="H1026" s="36">
        <v>4</v>
      </c>
      <c r="I1026" s="29">
        <v>0</v>
      </c>
      <c r="J1026" s="29">
        <v>0</v>
      </c>
      <c r="K1026" s="29">
        <v>0</v>
      </c>
      <c r="L1026" s="29">
        <v>0</v>
      </c>
      <c r="M1026" s="29">
        <v>152</v>
      </c>
      <c r="N1026" s="29">
        <v>0</v>
      </c>
      <c r="O1026" s="29">
        <v>0</v>
      </c>
      <c r="P1026" s="29">
        <v>0</v>
      </c>
      <c r="Q1026" s="29">
        <v>0</v>
      </c>
      <c r="R1026" s="29">
        <v>0</v>
      </c>
      <c r="S1026" s="29">
        <v>0</v>
      </c>
      <c r="T1026" s="29">
        <v>0</v>
      </c>
      <c r="U1026" s="29">
        <v>0</v>
      </c>
      <c r="V1026" s="65">
        <v>152</v>
      </c>
    </row>
    <row r="1027" spans="1:22">
      <c r="A1027" s="27" t="s">
        <v>2</v>
      </c>
      <c r="B1027" s="28">
        <v>2305</v>
      </c>
      <c r="C1027" s="28" t="s">
        <v>135</v>
      </c>
      <c r="D1027" s="28" t="s">
        <v>7</v>
      </c>
      <c r="E1027" s="28">
        <v>2204</v>
      </c>
      <c r="F1027" s="28" t="s">
        <v>653</v>
      </c>
      <c r="G1027" s="35">
        <v>4</v>
      </c>
      <c r="H1027" s="36">
        <v>6</v>
      </c>
      <c r="I1027" s="29">
        <v>0</v>
      </c>
      <c r="J1027" s="29">
        <v>0</v>
      </c>
      <c r="K1027" s="29">
        <v>0</v>
      </c>
      <c r="L1027" s="29">
        <v>0</v>
      </c>
      <c r="M1027" s="29">
        <v>28</v>
      </c>
      <c r="N1027" s="29">
        <v>30</v>
      </c>
      <c r="O1027" s="29">
        <v>27</v>
      </c>
      <c r="P1027" s="29">
        <v>0</v>
      </c>
      <c r="Q1027" s="29">
        <v>0</v>
      </c>
      <c r="R1027" s="29">
        <v>0</v>
      </c>
      <c r="S1027" s="29">
        <v>0</v>
      </c>
      <c r="T1027" s="29">
        <v>0</v>
      </c>
      <c r="U1027" s="29">
        <v>0</v>
      </c>
      <c r="V1027" s="65">
        <v>85</v>
      </c>
    </row>
    <row r="1028" spans="1:22">
      <c r="A1028" s="27" t="s">
        <v>2</v>
      </c>
      <c r="B1028" s="28">
        <v>2305</v>
      </c>
      <c r="C1028" s="28" t="s">
        <v>135</v>
      </c>
      <c r="D1028" s="28" t="s">
        <v>7</v>
      </c>
      <c r="E1028" s="28">
        <v>2220</v>
      </c>
      <c r="F1028" s="28" t="s">
        <v>138</v>
      </c>
      <c r="G1028" s="35">
        <v>4</v>
      </c>
      <c r="H1028" s="36">
        <v>9</v>
      </c>
      <c r="I1028" s="29">
        <v>0</v>
      </c>
      <c r="J1028" s="29">
        <v>0</v>
      </c>
      <c r="K1028" s="29">
        <v>0</v>
      </c>
      <c r="L1028" s="29">
        <v>0</v>
      </c>
      <c r="M1028" s="29">
        <v>25</v>
      </c>
      <c r="N1028" s="29">
        <v>24</v>
      </c>
      <c r="O1028" s="29">
        <v>22</v>
      </c>
      <c r="P1028" s="29">
        <v>27</v>
      </c>
      <c r="Q1028" s="29">
        <v>16</v>
      </c>
      <c r="R1028" s="29">
        <v>32</v>
      </c>
      <c r="S1028" s="29">
        <v>0</v>
      </c>
      <c r="T1028" s="29">
        <v>0</v>
      </c>
      <c r="U1028" s="29">
        <v>0</v>
      </c>
      <c r="V1028" s="65">
        <v>146</v>
      </c>
    </row>
    <row r="1029" spans="1:22" ht="12" thickBot="1">
      <c r="A1029" s="27" t="s">
        <v>2</v>
      </c>
      <c r="B1029" s="28">
        <v>2305</v>
      </c>
      <c r="C1029" s="28" t="s">
        <v>135</v>
      </c>
      <c r="D1029" s="28" t="s">
        <v>7</v>
      </c>
      <c r="E1029" s="28">
        <v>2205</v>
      </c>
      <c r="F1029" s="28" t="s">
        <v>654</v>
      </c>
      <c r="G1029" s="35">
        <v>4</v>
      </c>
      <c r="H1029" s="36">
        <v>9</v>
      </c>
      <c r="I1029" s="29">
        <v>0</v>
      </c>
      <c r="J1029" s="29">
        <v>0</v>
      </c>
      <c r="K1029" s="29">
        <v>0</v>
      </c>
      <c r="L1029" s="29">
        <v>0</v>
      </c>
      <c r="M1029" s="29">
        <v>10</v>
      </c>
      <c r="N1029" s="29">
        <v>11</v>
      </c>
      <c r="O1029" s="29">
        <v>13</v>
      </c>
      <c r="P1029" s="29">
        <v>16</v>
      </c>
      <c r="Q1029" s="29">
        <v>7</v>
      </c>
      <c r="R1029" s="29">
        <v>6</v>
      </c>
      <c r="S1029" s="29">
        <v>0</v>
      </c>
      <c r="T1029" s="29">
        <v>0</v>
      </c>
      <c r="U1029" s="29">
        <v>0</v>
      </c>
      <c r="V1029" s="65">
        <v>63</v>
      </c>
    </row>
    <row r="1030" spans="1:22" ht="12.75" thickTop="1" thickBot="1">
      <c r="A1030" s="49" t="s">
        <v>3</v>
      </c>
      <c r="B1030" s="50" t="s">
        <v>1218</v>
      </c>
      <c r="C1030" s="51" t="s">
        <v>1219</v>
      </c>
      <c r="D1030" s="51" t="s">
        <v>1220</v>
      </c>
      <c r="E1030" s="50" t="s">
        <v>1221</v>
      </c>
      <c r="F1030" s="52" t="s">
        <v>1222</v>
      </c>
      <c r="G1030" s="53" t="s">
        <v>1223</v>
      </c>
      <c r="H1030" s="53" t="s">
        <v>1224</v>
      </c>
      <c r="I1030" s="54" t="s">
        <v>4</v>
      </c>
      <c r="J1030" s="50" t="str">
        <f>TEXT(0,1)</f>
        <v>1</v>
      </c>
      <c r="K1030" s="50" t="str">
        <f>TEXT(0,2)</f>
        <v>2</v>
      </c>
      <c r="L1030" s="50" t="str">
        <f>TEXT(0,3)</f>
        <v>3</v>
      </c>
      <c r="M1030" s="50" t="str">
        <f>TEXT(0,4)</f>
        <v>4</v>
      </c>
      <c r="N1030" s="50" t="str">
        <f>TEXT(0,5)</f>
        <v>5</v>
      </c>
      <c r="O1030" s="50" t="str">
        <f>TEXT(0,6)</f>
        <v>6</v>
      </c>
      <c r="P1030" s="50" t="str">
        <f>TEXT(0,7)</f>
        <v>7</v>
      </c>
      <c r="Q1030" s="50" t="str">
        <f>TEXT(0,8)</f>
        <v>8</v>
      </c>
      <c r="R1030" s="50" t="str">
        <f>TEXT(0,9)</f>
        <v>9</v>
      </c>
      <c r="S1030" s="50" t="str">
        <f>TEXT(0,10)</f>
        <v>10</v>
      </c>
      <c r="T1030" s="50" t="str">
        <f>TEXT(0,11)</f>
        <v>11</v>
      </c>
      <c r="U1030" s="55" t="str">
        <f>TEXT(0,12)</f>
        <v>12</v>
      </c>
      <c r="V1030" s="56" t="s">
        <v>5</v>
      </c>
    </row>
    <row r="1031" spans="1:22" ht="12" thickTop="1">
      <c r="A1031" s="27" t="s">
        <v>2</v>
      </c>
      <c r="B1031" s="28">
        <v>2305</v>
      </c>
      <c r="C1031" s="28" t="s">
        <v>135</v>
      </c>
      <c r="D1031" s="28" t="s">
        <v>7</v>
      </c>
      <c r="E1031" s="28">
        <v>2225</v>
      </c>
      <c r="F1031" s="28" t="s">
        <v>664</v>
      </c>
      <c r="G1031" s="35">
        <v>4</v>
      </c>
      <c r="H1031" s="36">
        <v>6</v>
      </c>
      <c r="I1031" s="29">
        <v>0</v>
      </c>
      <c r="J1031" s="29">
        <v>0</v>
      </c>
      <c r="K1031" s="29">
        <v>0</v>
      </c>
      <c r="L1031" s="29">
        <v>0</v>
      </c>
      <c r="M1031" s="29">
        <v>33</v>
      </c>
      <c r="N1031" s="29">
        <v>47</v>
      </c>
      <c r="O1031" s="29">
        <v>35</v>
      </c>
      <c r="P1031" s="29">
        <v>0</v>
      </c>
      <c r="Q1031" s="29">
        <v>0</v>
      </c>
      <c r="R1031" s="29">
        <v>0</v>
      </c>
      <c r="S1031" s="29">
        <v>0</v>
      </c>
      <c r="T1031" s="29">
        <v>0</v>
      </c>
      <c r="U1031" s="29">
        <v>0</v>
      </c>
      <c r="V1031" s="65">
        <v>115</v>
      </c>
    </row>
    <row r="1032" spans="1:22">
      <c r="A1032" s="27" t="s">
        <v>2</v>
      </c>
      <c r="B1032" s="28">
        <v>2305</v>
      </c>
      <c r="C1032" s="28" t="s">
        <v>135</v>
      </c>
      <c r="D1032" s="28" t="s">
        <v>7</v>
      </c>
      <c r="E1032" s="28">
        <v>2229</v>
      </c>
      <c r="F1032" s="28" t="s">
        <v>667</v>
      </c>
      <c r="G1032" s="35">
        <v>5</v>
      </c>
      <c r="H1032" s="36">
        <v>9</v>
      </c>
      <c r="I1032" s="29">
        <v>0</v>
      </c>
      <c r="J1032" s="29">
        <v>0</v>
      </c>
      <c r="K1032" s="29">
        <v>0</v>
      </c>
      <c r="L1032" s="29">
        <v>0</v>
      </c>
      <c r="M1032" s="29">
        <v>0</v>
      </c>
      <c r="N1032" s="29">
        <v>1</v>
      </c>
      <c r="O1032" s="29">
        <v>1</v>
      </c>
      <c r="P1032" s="29">
        <v>3</v>
      </c>
      <c r="Q1032" s="29">
        <v>34</v>
      </c>
      <c r="R1032" s="29">
        <v>36</v>
      </c>
      <c r="S1032" s="29">
        <v>0</v>
      </c>
      <c r="T1032" s="29">
        <v>0</v>
      </c>
      <c r="U1032" s="29">
        <v>0</v>
      </c>
      <c r="V1032" s="65">
        <v>75</v>
      </c>
    </row>
    <row r="1033" spans="1:22">
      <c r="A1033" s="27" t="s">
        <v>2</v>
      </c>
      <c r="B1033" s="28">
        <v>2305</v>
      </c>
      <c r="C1033" s="28" t="s">
        <v>135</v>
      </c>
      <c r="D1033" s="28" t="s">
        <v>7</v>
      </c>
      <c r="E1033" s="28">
        <v>1267</v>
      </c>
      <c r="F1033" s="28" t="s">
        <v>651</v>
      </c>
      <c r="G1033" s="35">
        <v>5</v>
      </c>
      <c r="H1033" s="36">
        <v>9</v>
      </c>
      <c r="I1033" s="29">
        <v>0</v>
      </c>
      <c r="J1033" s="29">
        <v>0</v>
      </c>
      <c r="K1033" s="29">
        <v>0</v>
      </c>
      <c r="L1033" s="29">
        <v>0</v>
      </c>
      <c r="M1033" s="29">
        <v>0</v>
      </c>
      <c r="N1033" s="29">
        <v>104</v>
      </c>
      <c r="O1033" s="29">
        <v>86</v>
      </c>
      <c r="P1033" s="29">
        <v>18</v>
      </c>
      <c r="Q1033" s="29">
        <v>11</v>
      </c>
      <c r="R1033" s="29">
        <v>8</v>
      </c>
      <c r="S1033" s="29">
        <v>0</v>
      </c>
      <c r="T1033" s="29">
        <v>0</v>
      </c>
      <c r="U1033" s="29">
        <v>0</v>
      </c>
      <c r="V1033" s="65">
        <v>227</v>
      </c>
    </row>
    <row r="1034" spans="1:22">
      <c r="A1034" s="27" t="s">
        <v>2</v>
      </c>
      <c r="B1034" s="28">
        <v>2305</v>
      </c>
      <c r="C1034" s="28" t="s">
        <v>135</v>
      </c>
      <c r="D1034" s="28" t="s">
        <v>7</v>
      </c>
      <c r="E1034" s="28">
        <v>2211</v>
      </c>
      <c r="F1034" s="28" t="s">
        <v>658</v>
      </c>
      <c r="G1034" s="35">
        <v>4</v>
      </c>
      <c r="H1034" s="36">
        <v>9</v>
      </c>
      <c r="I1034" s="29">
        <v>0</v>
      </c>
      <c r="J1034" s="29">
        <v>0</v>
      </c>
      <c r="K1034" s="29">
        <v>0</v>
      </c>
      <c r="L1034" s="29">
        <v>0</v>
      </c>
      <c r="M1034" s="29">
        <v>48</v>
      </c>
      <c r="N1034" s="29">
        <v>56</v>
      </c>
      <c r="O1034" s="29">
        <v>43</v>
      </c>
      <c r="P1034" s="29">
        <v>9</v>
      </c>
      <c r="Q1034" s="29">
        <v>39</v>
      </c>
      <c r="R1034" s="29">
        <v>12</v>
      </c>
      <c r="S1034" s="29">
        <v>0</v>
      </c>
      <c r="T1034" s="29">
        <v>0</v>
      </c>
      <c r="U1034" s="29">
        <v>0</v>
      </c>
      <c r="V1034" s="65">
        <v>207</v>
      </c>
    </row>
    <row r="1035" spans="1:22">
      <c r="A1035" s="27" t="s">
        <v>2</v>
      </c>
      <c r="B1035" s="28">
        <v>2305</v>
      </c>
      <c r="C1035" s="28" t="s">
        <v>135</v>
      </c>
      <c r="D1035" s="28" t="s">
        <v>7</v>
      </c>
      <c r="E1035" s="28">
        <v>2209</v>
      </c>
      <c r="F1035" s="28" t="s">
        <v>656</v>
      </c>
      <c r="G1035" s="35">
        <v>10</v>
      </c>
      <c r="H1035" s="36">
        <v>12</v>
      </c>
      <c r="I1035" s="29">
        <v>0</v>
      </c>
      <c r="J1035" s="29">
        <v>0</v>
      </c>
      <c r="K1035" s="29">
        <v>0</v>
      </c>
      <c r="L1035" s="29">
        <v>0</v>
      </c>
      <c r="M1035" s="29">
        <v>0</v>
      </c>
      <c r="N1035" s="29">
        <v>0</v>
      </c>
      <c r="O1035" s="29">
        <v>0</v>
      </c>
      <c r="P1035" s="29">
        <v>0</v>
      </c>
      <c r="Q1035" s="29">
        <v>0</v>
      </c>
      <c r="R1035" s="29">
        <v>0</v>
      </c>
      <c r="S1035" s="29">
        <v>59</v>
      </c>
      <c r="T1035" s="29">
        <v>19</v>
      </c>
      <c r="U1035" s="29">
        <v>13</v>
      </c>
      <c r="V1035" s="65">
        <v>91</v>
      </c>
    </row>
    <row r="1036" spans="1:22">
      <c r="A1036" s="27" t="s">
        <v>2</v>
      </c>
      <c r="B1036" s="28">
        <v>2305</v>
      </c>
      <c r="C1036" s="28" t="s">
        <v>135</v>
      </c>
      <c r="D1036" s="28" t="s">
        <v>7</v>
      </c>
      <c r="E1036" s="28">
        <v>2224</v>
      </c>
      <c r="F1036" s="28" t="s">
        <v>663</v>
      </c>
      <c r="G1036" s="35">
        <v>4</v>
      </c>
      <c r="H1036" s="36">
        <v>4</v>
      </c>
      <c r="I1036" s="29">
        <v>0</v>
      </c>
      <c r="J1036" s="29">
        <v>0</v>
      </c>
      <c r="K1036" s="29">
        <v>0</v>
      </c>
      <c r="L1036" s="29">
        <v>0</v>
      </c>
      <c r="M1036" s="29">
        <v>120</v>
      </c>
      <c r="N1036" s="29">
        <v>0</v>
      </c>
      <c r="O1036" s="29">
        <v>0</v>
      </c>
      <c r="P1036" s="29">
        <v>0</v>
      </c>
      <c r="Q1036" s="29">
        <v>0</v>
      </c>
      <c r="R1036" s="29">
        <v>0</v>
      </c>
      <c r="S1036" s="29">
        <v>0</v>
      </c>
      <c r="T1036" s="29">
        <v>0</v>
      </c>
      <c r="U1036" s="29">
        <v>0</v>
      </c>
      <c r="V1036" s="65">
        <v>120</v>
      </c>
    </row>
    <row r="1037" spans="1:22">
      <c r="A1037" s="27" t="s">
        <v>2</v>
      </c>
      <c r="B1037" s="28">
        <v>2305</v>
      </c>
      <c r="C1037" s="28" t="s">
        <v>135</v>
      </c>
      <c r="D1037" s="28" t="s">
        <v>7</v>
      </c>
      <c r="E1037" s="28">
        <v>2226</v>
      </c>
      <c r="F1037" s="28" t="s">
        <v>665</v>
      </c>
      <c r="G1037" s="35">
        <v>4</v>
      </c>
      <c r="H1037" s="36">
        <v>9</v>
      </c>
      <c r="I1037" s="29">
        <v>0</v>
      </c>
      <c r="J1037" s="29">
        <v>0</v>
      </c>
      <c r="K1037" s="29">
        <v>0</v>
      </c>
      <c r="L1037" s="29">
        <v>0</v>
      </c>
      <c r="M1037" s="29">
        <v>46</v>
      </c>
      <c r="N1037" s="29">
        <v>46</v>
      </c>
      <c r="O1037" s="29">
        <v>46</v>
      </c>
      <c r="P1037" s="29">
        <v>41</v>
      </c>
      <c r="Q1037" s="29">
        <v>15</v>
      </c>
      <c r="R1037" s="29">
        <v>11</v>
      </c>
      <c r="S1037" s="29">
        <v>0</v>
      </c>
      <c r="T1037" s="29">
        <v>0</v>
      </c>
      <c r="U1037" s="29">
        <v>0</v>
      </c>
      <c r="V1037" s="65">
        <v>205</v>
      </c>
    </row>
    <row r="1038" spans="1:22">
      <c r="A1038" s="27" t="s">
        <v>2</v>
      </c>
      <c r="B1038" s="28">
        <v>2305</v>
      </c>
      <c r="C1038" s="28" t="s">
        <v>135</v>
      </c>
      <c r="D1038" s="28" t="s">
        <v>7</v>
      </c>
      <c r="E1038" s="28">
        <v>2217</v>
      </c>
      <c r="F1038" s="28" t="s">
        <v>661</v>
      </c>
      <c r="G1038" s="35">
        <v>4</v>
      </c>
      <c r="H1038" s="36">
        <v>4</v>
      </c>
      <c r="I1038" s="29">
        <v>0</v>
      </c>
      <c r="J1038" s="29">
        <v>0</v>
      </c>
      <c r="K1038" s="29">
        <v>0</v>
      </c>
      <c r="L1038" s="29">
        <v>0</v>
      </c>
      <c r="M1038" s="29">
        <v>28</v>
      </c>
      <c r="N1038" s="29">
        <v>0</v>
      </c>
      <c r="O1038" s="29">
        <v>0</v>
      </c>
      <c r="P1038" s="29">
        <v>0</v>
      </c>
      <c r="Q1038" s="29">
        <v>0</v>
      </c>
      <c r="R1038" s="29">
        <v>0</v>
      </c>
      <c r="S1038" s="29">
        <v>0</v>
      </c>
      <c r="T1038" s="29">
        <v>0</v>
      </c>
      <c r="U1038" s="29">
        <v>0</v>
      </c>
      <c r="V1038" s="65">
        <v>28</v>
      </c>
    </row>
    <row r="1039" spans="1:22">
      <c r="A1039" s="27" t="s">
        <v>2</v>
      </c>
      <c r="B1039" s="28">
        <v>2305</v>
      </c>
      <c r="C1039" s="28" t="s">
        <v>135</v>
      </c>
      <c r="D1039" s="28" t="s">
        <v>7</v>
      </c>
      <c r="E1039" s="28">
        <v>1957</v>
      </c>
      <c r="F1039" s="28" t="s">
        <v>652</v>
      </c>
      <c r="G1039" s="35">
        <v>4</v>
      </c>
      <c r="H1039" s="36">
        <v>6</v>
      </c>
      <c r="I1039" s="29">
        <v>0</v>
      </c>
      <c r="J1039" s="29">
        <v>0</v>
      </c>
      <c r="K1039" s="29">
        <v>0</v>
      </c>
      <c r="L1039" s="29">
        <v>0</v>
      </c>
      <c r="M1039" s="29">
        <v>77</v>
      </c>
      <c r="N1039" s="29">
        <v>68</v>
      </c>
      <c r="O1039" s="29">
        <v>83</v>
      </c>
      <c r="P1039" s="29">
        <v>0</v>
      </c>
      <c r="Q1039" s="29">
        <v>0</v>
      </c>
      <c r="R1039" s="29">
        <v>0</v>
      </c>
      <c r="S1039" s="29">
        <v>0</v>
      </c>
      <c r="T1039" s="29">
        <v>0</v>
      </c>
      <c r="U1039" s="29">
        <v>0</v>
      </c>
      <c r="V1039" s="65">
        <v>228</v>
      </c>
    </row>
    <row r="1040" spans="1:22">
      <c r="A1040" s="27" t="s">
        <v>2</v>
      </c>
      <c r="B1040" s="28">
        <v>2305</v>
      </c>
      <c r="C1040" s="28" t="s">
        <v>135</v>
      </c>
      <c r="D1040" s="28" t="s">
        <v>7</v>
      </c>
      <c r="E1040" s="28">
        <v>2207</v>
      </c>
      <c r="F1040" s="28" t="s">
        <v>655</v>
      </c>
      <c r="G1040" s="35">
        <v>3</v>
      </c>
      <c r="H1040" s="36">
        <v>8</v>
      </c>
      <c r="I1040" s="29">
        <v>0</v>
      </c>
      <c r="J1040" s="29">
        <v>0</v>
      </c>
      <c r="K1040" s="29">
        <v>0</v>
      </c>
      <c r="L1040" s="29">
        <v>2</v>
      </c>
      <c r="M1040" s="29">
        <v>3</v>
      </c>
      <c r="N1040" s="29">
        <v>5</v>
      </c>
      <c r="O1040" s="29">
        <v>8</v>
      </c>
      <c r="P1040" s="29">
        <v>0</v>
      </c>
      <c r="Q1040" s="29">
        <v>1</v>
      </c>
      <c r="R1040" s="29">
        <v>0</v>
      </c>
      <c r="S1040" s="29">
        <v>0</v>
      </c>
      <c r="T1040" s="29">
        <v>0</v>
      </c>
      <c r="U1040" s="29">
        <v>0</v>
      </c>
      <c r="V1040" s="65">
        <v>19</v>
      </c>
    </row>
    <row r="1041" spans="1:22">
      <c r="A1041" s="27" t="s">
        <v>2</v>
      </c>
      <c r="B1041" s="28">
        <v>2305</v>
      </c>
      <c r="C1041" s="28" t="s">
        <v>135</v>
      </c>
      <c r="D1041" s="28" t="s">
        <v>7</v>
      </c>
      <c r="E1041" s="28">
        <v>2208</v>
      </c>
      <c r="F1041" s="28" t="s">
        <v>136</v>
      </c>
      <c r="G1041" s="35">
        <v>10</v>
      </c>
      <c r="H1041" s="36">
        <v>12</v>
      </c>
      <c r="I1041" s="29">
        <v>0</v>
      </c>
      <c r="J1041" s="29">
        <v>0</v>
      </c>
      <c r="K1041" s="29">
        <v>0</v>
      </c>
      <c r="L1041" s="29">
        <v>0</v>
      </c>
      <c r="M1041" s="29">
        <v>0</v>
      </c>
      <c r="N1041" s="29">
        <v>0</v>
      </c>
      <c r="O1041" s="29">
        <v>0</v>
      </c>
      <c r="P1041" s="29">
        <v>0</v>
      </c>
      <c r="Q1041" s="29">
        <v>0</v>
      </c>
      <c r="R1041" s="29">
        <v>0</v>
      </c>
      <c r="S1041" s="29">
        <v>34</v>
      </c>
      <c r="T1041" s="29">
        <v>13</v>
      </c>
      <c r="U1041" s="29">
        <v>20</v>
      </c>
      <c r="V1041" s="65">
        <v>67</v>
      </c>
    </row>
    <row r="1042" spans="1:22">
      <c r="A1042" s="27" t="s">
        <v>2</v>
      </c>
      <c r="B1042" s="28">
        <v>2305</v>
      </c>
      <c r="C1042" s="28" t="s">
        <v>135</v>
      </c>
      <c r="D1042" s="28" t="s">
        <v>7</v>
      </c>
      <c r="E1042" s="28">
        <v>2210</v>
      </c>
      <c r="F1042" s="28" t="s">
        <v>657</v>
      </c>
      <c r="G1042" s="35">
        <v>5</v>
      </c>
      <c r="H1042" s="36">
        <v>9</v>
      </c>
      <c r="I1042" s="29">
        <v>0</v>
      </c>
      <c r="J1042" s="29">
        <v>0</v>
      </c>
      <c r="K1042" s="29">
        <v>0</v>
      </c>
      <c r="L1042" s="29">
        <v>0</v>
      </c>
      <c r="M1042" s="29">
        <v>0</v>
      </c>
      <c r="N1042" s="29">
        <v>39</v>
      </c>
      <c r="O1042" s="29">
        <v>42</v>
      </c>
      <c r="P1042" s="29">
        <v>35</v>
      </c>
      <c r="Q1042" s="29">
        <v>5</v>
      </c>
      <c r="R1042" s="29">
        <v>4</v>
      </c>
      <c r="S1042" s="29">
        <v>0</v>
      </c>
      <c r="T1042" s="29">
        <v>0</v>
      </c>
      <c r="U1042" s="29">
        <v>0</v>
      </c>
      <c r="V1042" s="65">
        <v>125</v>
      </c>
    </row>
    <row r="1043" spans="1:22">
      <c r="A1043" s="27" t="s">
        <v>2</v>
      </c>
      <c r="B1043" s="28">
        <v>2305</v>
      </c>
      <c r="C1043" s="28" t="s">
        <v>135</v>
      </c>
      <c r="D1043" s="28" t="s">
        <v>7</v>
      </c>
      <c r="E1043" s="28">
        <v>2214</v>
      </c>
      <c r="F1043" s="28" t="s">
        <v>660</v>
      </c>
      <c r="G1043" s="35">
        <v>3</v>
      </c>
      <c r="H1043" s="36">
        <v>9</v>
      </c>
      <c r="I1043" s="29">
        <v>0</v>
      </c>
      <c r="J1043" s="29">
        <v>0</v>
      </c>
      <c r="K1043" s="29">
        <v>0</v>
      </c>
      <c r="L1043" s="29">
        <v>16</v>
      </c>
      <c r="M1043" s="29">
        <v>10</v>
      </c>
      <c r="N1043" s="29">
        <v>9</v>
      </c>
      <c r="O1043" s="29">
        <v>7</v>
      </c>
      <c r="P1043" s="29">
        <v>6</v>
      </c>
      <c r="Q1043" s="29">
        <v>6</v>
      </c>
      <c r="R1043" s="29">
        <v>9</v>
      </c>
      <c r="S1043" s="29">
        <v>0</v>
      </c>
      <c r="T1043" s="29">
        <v>0</v>
      </c>
      <c r="U1043" s="29">
        <v>0</v>
      </c>
      <c r="V1043" s="65">
        <v>63</v>
      </c>
    </row>
    <row r="1044" spans="1:22">
      <c r="A1044" s="27" t="s">
        <v>2</v>
      </c>
      <c r="B1044" s="28">
        <v>2305</v>
      </c>
      <c r="C1044" s="28" t="s">
        <v>135</v>
      </c>
      <c r="D1044" s="28" t="s">
        <v>7</v>
      </c>
      <c r="E1044" s="28">
        <v>2212</v>
      </c>
      <c r="F1044" s="28" t="s">
        <v>659</v>
      </c>
      <c r="G1044" s="35">
        <v>4</v>
      </c>
      <c r="H1044" s="36">
        <v>7</v>
      </c>
      <c r="I1044" s="29">
        <v>0</v>
      </c>
      <c r="J1044" s="29">
        <v>0</v>
      </c>
      <c r="K1044" s="29">
        <v>0</v>
      </c>
      <c r="L1044" s="29">
        <v>0</v>
      </c>
      <c r="M1044" s="29">
        <v>9</v>
      </c>
      <c r="N1044" s="29">
        <v>13</v>
      </c>
      <c r="O1044" s="29">
        <v>8</v>
      </c>
      <c r="P1044" s="29">
        <v>9</v>
      </c>
      <c r="Q1044" s="29">
        <v>0</v>
      </c>
      <c r="R1044" s="29">
        <v>0</v>
      </c>
      <c r="S1044" s="29">
        <v>0</v>
      </c>
      <c r="T1044" s="29">
        <v>0</v>
      </c>
      <c r="U1044" s="29">
        <v>0</v>
      </c>
      <c r="V1044" s="65">
        <v>39</v>
      </c>
    </row>
    <row r="1045" spans="1:22" ht="12" thickBot="1">
      <c r="A1045" s="39" t="s">
        <v>2</v>
      </c>
      <c r="B1045" s="40">
        <v>2305</v>
      </c>
      <c r="C1045" s="40" t="s">
        <v>135</v>
      </c>
      <c r="D1045" s="40" t="s">
        <v>7</v>
      </c>
      <c r="E1045" s="40">
        <v>2221</v>
      </c>
      <c r="F1045" s="40" t="s">
        <v>662</v>
      </c>
      <c r="G1045" s="41">
        <v>5</v>
      </c>
      <c r="H1045" s="42">
        <v>7</v>
      </c>
      <c r="I1045" s="43">
        <v>0</v>
      </c>
      <c r="J1045" s="43">
        <v>0</v>
      </c>
      <c r="K1045" s="43">
        <v>0</v>
      </c>
      <c r="L1045" s="43">
        <v>0</v>
      </c>
      <c r="M1045" s="43">
        <v>0</v>
      </c>
      <c r="N1045" s="43">
        <v>150</v>
      </c>
      <c r="O1045" s="43">
        <v>140</v>
      </c>
      <c r="P1045" s="43">
        <v>1</v>
      </c>
      <c r="Q1045" s="43">
        <v>0</v>
      </c>
      <c r="R1045" s="43">
        <v>0</v>
      </c>
      <c r="S1045" s="43">
        <v>0</v>
      </c>
      <c r="T1045" s="43">
        <v>0</v>
      </c>
      <c r="U1045" s="43">
        <v>0</v>
      </c>
      <c r="V1045" s="66">
        <v>291</v>
      </c>
    </row>
    <row r="1046" spans="1:22" ht="12.75" thickTop="1" thickBot="1">
      <c r="A1046" s="77"/>
      <c r="B1046" s="58"/>
      <c r="C1046" s="58"/>
      <c r="D1046" s="58"/>
      <c r="E1046" s="58"/>
      <c r="F1046" s="61" t="s">
        <v>135</v>
      </c>
      <c r="G1046" s="59"/>
      <c r="H1046" s="62"/>
      <c r="I1046" s="59">
        <f t="shared" ref="I1046:V1046" si="41">SUM(I1025:I1045)</f>
        <v>0</v>
      </c>
      <c r="J1046" s="59">
        <f t="shared" si="41"/>
        <v>0</v>
      </c>
      <c r="K1046" s="59">
        <f t="shared" si="41"/>
        <v>0</v>
      </c>
      <c r="L1046" s="59">
        <f t="shared" si="41"/>
        <v>18</v>
      </c>
      <c r="M1046" s="59">
        <f t="shared" si="41"/>
        <v>640</v>
      </c>
      <c r="N1046" s="59">
        <f t="shared" si="41"/>
        <v>676</v>
      </c>
      <c r="O1046" s="59">
        <f t="shared" si="41"/>
        <v>616</v>
      </c>
      <c r="P1046" s="59">
        <f t="shared" si="41"/>
        <v>232</v>
      </c>
      <c r="Q1046" s="59">
        <f t="shared" si="41"/>
        <v>177</v>
      </c>
      <c r="R1046" s="59">
        <f t="shared" si="41"/>
        <v>182</v>
      </c>
      <c r="S1046" s="59">
        <f t="shared" si="41"/>
        <v>93</v>
      </c>
      <c r="T1046" s="59">
        <f t="shared" si="41"/>
        <v>32</v>
      </c>
      <c r="U1046" s="59">
        <f t="shared" si="41"/>
        <v>33</v>
      </c>
      <c r="V1046" s="60">
        <f t="shared" si="41"/>
        <v>2699</v>
      </c>
    </row>
    <row r="1047" spans="1:22" ht="12.75" thickTop="1" thickBot="1">
      <c r="A1047" s="351"/>
    </row>
    <row r="1048" spans="1:22" ht="12" thickTop="1">
      <c r="A1048" s="24" t="s">
        <v>2</v>
      </c>
      <c r="B1048" s="25">
        <v>1070</v>
      </c>
      <c r="C1048" s="25" t="s">
        <v>54</v>
      </c>
      <c r="D1048" s="25" t="s">
        <v>7</v>
      </c>
      <c r="E1048" s="25">
        <v>1504</v>
      </c>
      <c r="F1048" s="25" t="s">
        <v>488</v>
      </c>
      <c r="G1048" s="33">
        <v>4</v>
      </c>
      <c r="H1048" s="34">
        <v>9</v>
      </c>
      <c r="I1048" s="26">
        <v>0</v>
      </c>
      <c r="J1048" s="26">
        <v>0</v>
      </c>
      <c r="K1048" s="26">
        <v>0</v>
      </c>
      <c r="L1048" s="26">
        <v>0</v>
      </c>
      <c r="M1048" s="26">
        <v>4</v>
      </c>
      <c r="N1048" s="26">
        <v>4</v>
      </c>
      <c r="O1048" s="26">
        <v>7</v>
      </c>
      <c r="P1048" s="26">
        <v>5</v>
      </c>
      <c r="Q1048" s="26">
        <v>2</v>
      </c>
      <c r="R1048" s="26">
        <v>2</v>
      </c>
      <c r="S1048" s="26">
        <v>0</v>
      </c>
      <c r="T1048" s="26">
        <v>0</v>
      </c>
      <c r="U1048" s="26">
        <v>0</v>
      </c>
      <c r="V1048" s="63">
        <v>24</v>
      </c>
    </row>
    <row r="1049" spans="1:22">
      <c r="A1049" s="27" t="s">
        <v>2</v>
      </c>
      <c r="B1049" s="28">
        <v>1070</v>
      </c>
      <c r="C1049" s="28" t="s">
        <v>54</v>
      </c>
      <c r="D1049" s="28" t="s">
        <v>7</v>
      </c>
      <c r="E1049" s="28">
        <v>1404</v>
      </c>
      <c r="F1049" s="28" t="s">
        <v>486</v>
      </c>
      <c r="G1049" s="35">
        <v>4</v>
      </c>
      <c r="H1049" s="36">
        <v>6</v>
      </c>
      <c r="I1049" s="29">
        <v>0</v>
      </c>
      <c r="J1049" s="29">
        <v>0</v>
      </c>
      <c r="K1049" s="29">
        <v>0</v>
      </c>
      <c r="L1049" s="29">
        <v>0</v>
      </c>
      <c r="M1049" s="29">
        <v>38</v>
      </c>
      <c r="N1049" s="29">
        <v>58</v>
      </c>
      <c r="O1049" s="29">
        <v>44</v>
      </c>
      <c r="P1049" s="29">
        <v>0</v>
      </c>
      <c r="Q1049" s="29">
        <v>0</v>
      </c>
      <c r="R1049" s="29">
        <v>0</v>
      </c>
      <c r="S1049" s="29">
        <v>0</v>
      </c>
      <c r="T1049" s="29">
        <v>0</v>
      </c>
      <c r="U1049" s="29">
        <v>0</v>
      </c>
      <c r="V1049" s="65">
        <v>140</v>
      </c>
    </row>
    <row r="1050" spans="1:22">
      <c r="A1050" s="27" t="s">
        <v>2</v>
      </c>
      <c r="B1050" s="28">
        <v>1070</v>
      </c>
      <c r="C1050" s="28" t="s">
        <v>54</v>
      </c>
      <c r="D1050" s="28" t="s">
        <v>7</v>
      </c>
      <c r="E1050" s="28">
        <v>1402</v>
      </c>
      <c r="F1050" s="28" t="s">
        <v>485</v>
      </c>
      <c r="G1050" s="35">
        <v>7</v>
      </c>
      <c r="H1050" s="36">
        <v>11</v>
      </c>
      <c r="I1050" s="29">
        <v>0</v>
      </c>
      <c r="J1050" s="29">
        <v>0</v>
      </c>
      <c r="K1050" s="29">
        <v>0</v>
      </c>
      <c r="L1050" s="29">
        <v>0</v>
      </c>
      <c r="M1050" s="29">
        <v>0</v>
      </c>
      <c r="N1050" s="29">
        <v>0</v>
      </c>
      <c r="O1050" s="29">
        <v>0</v>
      </c>
      <c r="P1050" s="29">
        <v>37</v>
      </c>
      <c r="Q1050" s="29">
        <v>52</v>
      </c>
      <c r="R1050" s="29">
        <v>37</v>
      </c>
      <c r="S1050" s="29">
        <v>16</v>
      </c>
      <c r="T1050" s="29">
        <v>6</v>
      </c>
      <c r="U1050" s="29">
        <v>0</v>
      </c>
      <c r="V1050" s="65">
        <v>148</v>
      </c>
    </row>
    <row r="1051" spans="1:22">
      <c r="A1051" s="27" t="s">
        <v>2</v>
      </c>
      <c r="B1051" s="28">
        <v>1070</v>
      </c>
      <c r="C1051" s="28" t="s">
        <v>54</v>
      </c>
      <c r="D1051" s="28" t="s">
        <v>7</v>
      </c>
      <c r="E1051" s="28">
        <v>1505</v>
      </c>
      <c r="F1051" s="28" t="s">
        <v>489</v>
      </c>
      <c r="G1051" s="35">
        <v>7</v>
      </c>
      <c r="H1051" s="36">
        <v>12</v>
      </c>
      <c r="I1051" s="29">
        <v>0</v>
      </c>
      <c r="J1051" s="29">
        <v>0</v>
      </c>
      <c r="K1051" s="29">
        <v>0</v>
      </c>
      <c r="L1051" s="29">
        <v>0</v>
      </c>
      <c r="M1051" s="29">
        <v>0</v>
      </c>
      <c r="N1051" s="29">
        <v>0</v>
      </c>
      <c r="O1051" s="29">
        <v>0</v>
      </c>
      <c r="P1051" s="29">
        <v>34</v>
      </c>
      <c r="Q1051" s="29">
        <v>28</v>
      </c>
      <c r="R1051" s="29">
        <v>33</v>
      </c>
      <c r="S1051" s="29">
        <v>15</v>
      </c>
      <c r="T1051" s="29">
        <v>9</v>
      </c>
      <c r="U1051" s="29">
        <v>7</v>
      </c>
      <c r="V1051" s="65">
        <v>126</v>
      </c>
    </row>
    <row r="1052" spans="1:22">
      <c r="A1052" s="27" t="s">
        <v>2</v>
      </c>
      <c r="B1052" s="28">
        <v>1070</v>
      </c>
      <c r="C1052" s="28" t="s">
        <v>54</v>
      </c>
      <c r="D1052" s="28" t="s">
        <v>7</v>
      </c>
      <c r="E1052" s="28">
        <v>1501</v>
      </c>
      <c r="F1052" s="28" t="s">
        <v>487</v>
      </c>
      <c r="G1052" s="35">
        <v>6</v>
      </c>
      <c r="H1052" s="36">
        <v>6</v>
      </c>
      <c r="I1052" s="29">
        <v>0</v>
      </c>
      <c r="J1052" s="29">
        <v>0</v>
      </c>
      <c r="K1052" s="29">
        <v>0</v>
      </c>
      <c r="L1052" s="29">
        <v>0</v>
      </c>
      <c r="M1052" s="29">
        <v>0</v>
      </c>
      <c r="N1052" s="29">
        <v>0</v>
      </c>
      <c r="O1052" s="29">
        <v>1</v>
      </c>
      <c r="P1052" s="29">
        <v>0</v>
      </c>
      <c r="Q1052" s="29">
        <v>0</v>
      </c>
      <c r="R1052" s="29">
        <v>0</v>
      </c>
      <c r="S1052" s="29">
        <v>0</v>
      </c>
      <c r="T1052" s="29">
        <v>0</v>
      </c>
      <c r="U1052" s="29">
        <v>0</v>
      </c>
      <c r="V1052" s="65">
        <v>1</v>
      </c>
    </row>
    <row r="1053" spans="1:22">
      <c r="A1053" s="27" t="s">
        <v>2</v>
      </c>
      <c r="B1053" s="28">
        <v>1070</v>
      </c>
      <c r="C1053" s="28" t="s">
        <v>54</v>
      </c>
      <c r="D1053" s="28" t="s">
        <v>7</v>
      </c>
      <c r="E1053" s="28">
        <v>1510</v>
      </c>
      <c r="F1053" s="28" t="s">
        <v>491</v>
      </c>
      <c r="G1053" s="35">
        <v>3</v>
      </c>
      <c r="H1053" s="36">
        <v>6</v>
      </c>
      <c r="I1053" s="29">
        <v>0</v>
      </c>
      <c r="J1053" s="29">
        <v>0</v>
      </c>
      <c r="K1053" s="29">
        <v>0</v>
      </c>
      <c r="L1053" s="29">
        <v>9</v>
      </c>
      <c r="M1053" s="29">
        <v>7</v>
      </c>
      <c r="N1053" s="29">
        <v>4</v>
      </c>
      <c r="O1053" s="29">
        <v>10</v>
      </c>
      <c r="P1053" s="29">
        <v>0</v>
      </c>
      <c r="Q1053" s="29">
        <v>0</v>
      </c>
      <c r="R1053" s="29">
        <v>0</v>
      </c>
      <c r="S1053" s="29">
        <v>0</v>
      </c>
      <c r="T1053" s="29">
        <v>0</v>
      </c>
      <c r="U1053" s="29">
        <v>0</v>
      </c>
      <c r="V1053" s="65">
        <v>30</v>
      </c>
    </row>
    <row r="1054" spans="1:22">
      <c r="A1054" s="27" t="s">
        <v>2</v>
      </c>
      <c r="B1054" s="28">
        <v>1070</v>
      </c>
      <c r="C1054" s="28" t="s">
        <v>54</v>
      </c>
      <c r="D1054" s="28" t="s">
        <v>7</v>
      </c>
      <c r="E1054" s="28">
        <v>1507</v>
      </c>
      <c r="F1054" s="28" t="s">
        <v>490</v>
      </c>
      <c r="G1054" s="35">
        <v>7</v>
      </c>
      <c r="H1054" s="36">
        <v>12</v>
      </c>
      <c r="I1054" s="29">
        <v>0</v>
      </c>
      <c r="J1054" s="29">
        <v>0</v>
      </c>
      <c r="K1054" s="29">
        <v>0</v>
      </c>
      <c r="L1054" s="29">
        <v>0</v>
      </c>
      <c r="M1054" s="29">
        <v>0</v>
      </c>
      <c r="N1054" s="29">
        <v>0</v>
      </c>
      <c r="O1054" s="29">
        <v>0</v>
      </c>
      <c r="P1054" s="29">
        <v>19</v>
      </c>
      <c r="Q1054" s="29">
        <v>16</v>
      </c>
      <c r="R1054" s="29">
        <v>19</v>
      </c>
      <c r="S1054" s="29">
        <v>6</v>
      </c>
      <c r="T1054" s="29">
        <v>1</v>
      </c>
      <c r="U1054" s="29">
        <v>6</v>
      </c>
      <c r="V1054" s="65">
        <v>67</v>
      </c>
    </row>
    <row r="1055" spans="1:22">
      <c r="A1055" s="27" t="s">
        <v>2</v>
      </c>
      <c r="B1055" s="28">
        <v>1070</v>
      </c>
      <c r="C1055" s="28" t="s">
        <v>54</v>
      </c>
      <c r="D1055" s="28" t="s">
        <v>7</v>
      </c>
      <c r="E1055" s="28">
        <v>339</v>
      </c>
      <c r="F1055" s="28" t="s">
        <v>484</v>
      </c>
      <c r="G1055" s="35">
        <v>6</v>
      </c>
      <c r="H1055" s="36">
        <v>8</v>
      </c>
      <c r="I1055" s="29">
        <v>0</v>
      </c>
      <c r="J1055" s="29">
        <v>0</v>
      </c>
      <c r="K1055" s="29">
        <v>0</v>
      </c>
      <c r="L1055" s="29">
        <v>0</v>
      </c>
      <c r="M1055" s="29">
        <v>0</v>
      </c>
      <c r="N1055" s="29">
        <v>0</v>
      </c>
      <c r="O1055" s="29">
        <v>8</v>
      </c>
      <c r="P1055" s="29">
        <v>3</v>
      </c>
      <c r="Q1055" s="29">
        <v>2</v>
      </c>
      <c r="R1055" s="29">
        <v>0</v>
      </c>
      <c r="S1055" s="29">
        <v>0</v>
      </c>
      <c r="T1055" s="29">
        <v>0</v>
      </c>
      <c r="U1055" s="29">
        <v>0</v>
      </c>
      <c r="V1055" s="65">
        <v>13</v>
      </c>
    </row>
    <row r="1056" spans="1:22">
      <c r="A1056" s="27" t="s">
        <v>2</v>
      </c>
      <c r="B1056" s="28">
        <v>1070</v>
      </c>
      <c r="C1056" s="28" t="s">
        <v>54</v>
      </c>
      <c r="D1056" s="28" t="s">
        <v>7</v>
      </c>
      <c r="E1056" s="28">
        <v>1514</v>
      </c>
      <c r="F1056" s="28" t="s">
        <v>57</v>
      </c>
      <c r="G1056" s="35">
        <v>4</v>
      </c>
      <c r="H1056" s="36">
        <v>4</v>
      </c>
      <c r="I1056" s="29">
        <v>0</v>
      </c>
      <c r="J1056" s="29">
        <v>0</v>
      </c>
      <c r="K1056" s="29">
        <v>0</v>
      </c>
      <c r="L1056" s="29">
        <v>0</v>
      </c>
      <c r="M1056" s="29">
        <v>53</v>
      </c>
      <c r="N1056" s="29">
        <v>0</v>
      </c>
      <c r="O1056" s="29">
        <v>0</v>
      </c>
      <c r="P1056" s="29">
        <v>0</v>
      </c>
      <c r="Q1056" s="29">
        <v>0</v>
      </c>
      <c r="R1056" s="29">
        <v>0</v>
      </c>
      <c r="S1056" s="29">
        <v>0</v>
      </c>
      <c r="T1056" s="29">
        <v>0</v>
      </c>
      <c r="U1056" s="29">
        <v>0</v>
      </c>
      <c r="V1056" s="65">
        <v>53</v>
      </c>
    </row>
    <row r="1057" spans="1:22" ht="12" thickBot="1">
      <c r="A1057" s="39" t="s">
        <v>2</v>
      </c>
      <c r="B1057" s="40">
        <v>1070</v>
      </c>
      <c r="C1057" s="40" t="s">
        <v>54</v>
      </c>
      <c r="D1057" s="40" t="s">
        <v>7</v>
      </c>
      <c r="E1057" s="40">
        <v>1512</v>
      </c>
      <c r="F1057" s="40" t="s">
        <v>56</v>
      </c>
      <c r="G1057" s="37">
        <v>5</v>
      </c>
      <c r="H1057" s="38">
        <v>8</v>
      </c>
      <c r="I1057" s="43">
        <v>0</v>
      </c>
      <c r="J1057" s="43">
        <v>0</v>
      </c>
      <c r="K1057" s="43">
        <v>0</v>
      </c>
      <c r="L1057" s="43">
        <v>0</v>
      </c>
      <c r="M1057" s="43">
        <v>0</v>
      </c>
      <c r="N1057" s="43">
        <v>34</v>
      </c>
      <c r="O1057" s="43">
        <v>60</v>
      </c>
      <c r="P1057" s="43">
        <v>10</v>
      </c>
      <c r="Q1057" s="43">
        <v>4</v>
      </c>
      <c r="R1057" s="43">
        <v>0</v>
      </c>
      <c r="S1057" s="43">
        <v>0</v>
      </c>
      <c r="T1057" s="43">
        <v>0</v>
      </c>
      <c r="U1057" s="43">
        <v>0</v>
      </c>
      <c r="V1057" s="66">
        <v>108</v>
      </c>
    </row>
    <row r="1058" spans="1:22" ht="12.75" thickTop="1" thickBot="1">
      <c r="A1058" s="77"/>
      <c r="B1058" s="58"/>
      <c r="C1058" s="58"/>
      <c r="D1058" s="58"/>
      <c r="E1058" s="58"/>
      <c r="F1058" s="61" t="s">
        <v>54</v>
      </c>
      <c r="G1058" s="59"/>
      <c r="H1058" s="62"/>
      <c r="I1058" s="59">
        <f t="shared" ref="I1058:V1058" si="42">SUM(I1048:I1057)</f>
        <v>0</v>
      </c>
      <c r="J1058" s="59">
        <f t="shared" si="42"/>
        <v>0</v>
      </c>
      <c r="K1058" s="59">
        <f t="shared" si="42"/>
        <v>0</v>
      </c>
      <c r="L1058" s="59">
        <f t="shared" si="42"/>
        <v>9</v>
      </c>
      <c r="M1058" s="59">
        <f t="shared" si="42"/>
        <v>102</v>
      </c>
      <c r="N1058" s="59">
        <f t="shared" si="42"/>
        <v>100</v>
      </c>
      <c r="O1058" s="59">
        <f t="shared" si="42"/>
        <v>130</v>
      </c>
      <c r="P1058" s="59">
        <f t="shared" si="42"/>
        <v>108</v>
      </c>
      <c r="Q1058" s="59">
        <f t="shared" si="42"/>
        <v>104</v>
      </c>
      <c r="R1058" s="59">
        <f t="shared" si="42"/>
        <v>91</v>
      </c>
      <c r="S1058" s="59">
        <f t="shared" si="42"/>
        <v>37</v>
      </c>
      <c r="T1058" s="59">
        <f t="shared" si="42"/>
        <v>16</v>
      </c>
      <c r="U1058" s="59">
        <f t="shared" si="42"/>
        <v>13</v>
      </c>
      <c r="V1058" s="60">
        <f t="shared" si="42"/>
        <v>710</v>
      </c>
    </row>
    <row r="1059" spans="1:22" ht="12.75" thickTop="1" thickBot="1">
      <c r="A1059" s="351"/>
    </row>
    <row r="1060" spans="1:22" ht="12" thickTop="1">
      <c r="A1060" s="24" t="s">
        <v>2</v>
      </c>
      <c r="B1060" s="25">
        <v>177</v>
      </c>
      <c r="C1060" s="25" t="s">
        <v>448</v>
      </c>
      <c r="D1060" s="25" t="s">
        <v>7</v>
      </c>
      <c r="E1060" s="25">
        <v>1102</v>
      </c>
      <c r="F1060" s="25" t="s">
        <v>452</v>
      </c>
      <c r="G1060" s="33">
        <v>4</v>
      </c>
      <c r="H1060" s="34">
        <v>6</v>
      </c>
      <c r="I1060" s="26">
        <v>0</v>
      </c>
      <c r="J1060" s="26">
        <v>0</v>
      </c>
      <c r="K1060" s="26">
        <v>0</v>
      </c>
      <c r="L1060" s="26">
        <v>0</v>
      </c>
      <c r="M1060" s="26">
        <v>47</v>
      </c>
      <c r="N1060" s="26">
        <v>50</v>
      </c>
      <c r="O1060" s="26">
        <v>43</v>
      </c>
      <c r="P1060" s="26">
        <v>0</v>
      </c>
      <c r="Q1060" s="26">
        <v>0</v>
      </c>
      <c r="R1060" s="26">
        <v>0</v>
      </c>
      <c r="S1060" s="26">
        <v>0</v>
      </c>
      <c r="T1060" s="26">
        <v>0</v>
      </c>
      <c r="U1060" s="26">
        <v>0</v>
      </c>
      <c r="V1060" s="63">
        <v>140</v>
      </c>
    </row>
    <row r="1061" spans="1:22">
      <c r="A1061" s="27" t="s">
        <v>2</v>
      </c>
      <c r="B1061" s="28">
        <v>177</v>
      </c>
      <c r="C1061" s="28" t="s">
        <v>448</v>
      </c>
      <c r="D1061" s="28" t="s">
        <v>7</v>
      </c>
      <c r="E1061" s="28">
        <v>1101</v>
      </c>
      <c r="F1061" s="28" t="s">
        <v>451</v>
      </c>
      <c r="G1061" s="35">
        <v>10</v>
      </c>
      <c r="H1061" s="36">
        <v>12</v>
      </c>
      <c r="I1061" s="29">
        <v>0</v>
      </c>
      <c r="J1061" s="29">
        <v>0</v>
      </c>
      <c r="K1061" s="29">
        <v>0</v>
      </c>
      <c r="L1061" s="29">
        <v>0</v>
      </c>
      <c r="M1061" s="29">
        <v>0</v>
      </c>
      <c r="N1061" s="29">
        <v>0</v>
      </c>
      <c r="O1061" s="29">
        <v>0</v>
      </c>
      <c r="P1061" s="29">
        <v>0</v>
      </c>
      <c r="Q1061" s="29">
        <v>0</v>
      </c>
      <c r="R1061" s="29">
        <v>0</v>
      </c>
      <c r="S1061" s="29">
        <v>11</v>
      </c>
      <c r="T1061" s="29">
        <v>8</v>
      </c>
      <c r="U1061" s="29">
        <v>9</v>
      </c>
      <c r="V1061" s="65">
        <v>28</v>
      </c>
    </row>
    <row r="1062" spans="1:22">
      <c r="A1062" s="27" t="s">
        <v>2</v>
      </c>
      <c r="B1062" s="28">
        <v>177</v>
      </c>
      <c r="C1062" s="28" t="s">
        <v>448</v>
      </c>
      <c r="D1062" s="28" t="s">
        <v>7</v>
      </c>
      <c r="E1062" s="28">
        <v>1103</v>
      </c>
      <c r="F1062" s="28" t="s">
        <v>453</v>
      </c>
      <c r="G1062" s="35">
        <v>4</v>
      </c>
      <c r="H1062" s="36">
        <v>9</v>
      </c>
      <c r="I1062" s="29">
        <v>0</v>
      </c>
      <c r="J1062" s="29">
        <v>0</v>
      </c>
      <c r="K1062" s="29">
        <v>0</v>
      </c>
      <c r="L1062" s="29">
        <v>0</v>
      </c>
      <c r="M1062" s="29">
        <v>15</v>
      </c>
      <c r="N1062" s="29">
        <v>19</v>
      </c>
      <c r="O1062" s="29">
        <v>16</v>
      </c>
      <c r="P1062" s="29">
        <v>10</v>
      </c>
      <c r="Q1062" s="29">
        <v>15</v>
      </c>
      <c r="R1062" s="29">
        <v>17</v>
      </c>
      <c r="S1062" s="29">
        <v>0</v>
      </c>
      <c r="T1062" s="29">
        <v>0</v>
      </c>
      <c r="U1062" s="29">
        <v>0</v>
      </c>
      <c r="V1062" s="65">
        <v>92</v>
      </c>
    </row>
    <row r="1063" spans="1:22">
      <c r="A1063" s="27" t="s">
        <v>2</v>
      </c>
      <c r="B1063" s="28">
        <v>177</v>
      </c>
      <c r="C1063" s="28" t="s">
        <v>448</v>
      </c>
      <c r="D1063" s="28" t="s">
        <v>7</v>
      </c>
      <c r="E1063" s="28">
        <v>1302</v>
      </c>
      <c r="F1063" s="28" t="s">
        <v>465</v>
      </c>
      <c r="G1063" s="35">
        <v>4</v>
      </c>
      <c r="H1063" s="36">
        <v>8</v>
      </c>
      <c r="I1063" s="29">
        <v>0</v>
      </c>
      <c r="J1063" s="29">
        <v>0</v>
      </c>
      <c r="K1063" s="29">
        <v>0</v>
      </c>
      <c r="L1063" s="29">
        <v>0</v>
      </c>
      <c r="M1063" s="29">
        <v>10</v>
      </c>
      <c r="N1063" s="29">
        <v>10</v>
      </c>
      <c r="O1063" s="29">
        <v>2</v>
      </c>
      <c r="P1063" s="29">
        <v>10</v>
      </c>
      <c r="Q1063" s="29">
        <v>2</v>
      </c>
      <c r="R1063" s="29">
        <v>0</v>
      </c>
      <c r="S1063" s="29">
        <v>0</v>
      </c>
      <c r="T1063" s="29">
        <v>0</v>
      </c>
      <c r="U1063" s="29">
        <v>0</v>
      </c>
      <c r="V1063" s="65">
        <v>34</v>
      </c>
    </row>
    <row r="1064" spans="1:22">
      <c r="A1064" s="27" t="s">
        <v>2</v>
      </c>
      <c r="B1064" s="28">
        <v>177</v>
      </c>
      <c r="C1064" s="28" t="s">
        <v>448</v>
      </c>
      <c r="D1064" s="28" t="s">
        <v>7</v>
      </c>
      <c r="E1064" s="28">
        <v>1424</v>
      </c>
      <c r="F1064" s="28" t="s">
        <v>471</v>
      </c>
      <c r="G1064" s="35">
        <v>4</v>
      </c>
      <c r="H1064" s="36">
        <v>8</v>
      </c>
      <c r="I1064" s="29">
        <v>0</v>
      </c>
      <c r="J1064" s="29">
        <v>0</v>
      </c>
      <c r="K1064" s="29">
        <v>0</v>
      </c>
      <c r="L1064" s="29">
        <v>0</v>
      </c>
      <c r="M1064" s="29">
        <v>41</v>
      </c>
      <c r="N1064" s="29">
        <v>43</v>
      </c>
      <c r="O1064" s="29">
        <v>43</v>
      </c>
      <c r="P1064" s="29">
        <v>40</v>
      </c>
      <c r="Q1064" s="29">
        <v>39</v>
      </c>
      <c r="R1064" s="29">
        <v>0</v>
      </c>
      <c r="S1064" s="29">
        <v>0</v>
      </c>
      <c r="T1064" s="29">
        <v>0</v>
      </c>
      <c r="U1064" s="29">
        <v>0</v>
      </c>
      <c r="V1064" s="65">
        <v>206</v>
      </c>
    </row>
    <row r="1065" spans="1:22">
      <c r="A1065" s="27" t="s">
        <v>2</v>
      </c>
      <c r="B1065" s="28">
        <v>177</v>
      </c>
      <c r="C1065" s="28" t="s">
        <v>448</v>
      </c>
      <c r="D1065" s="28" t="s">
        <v>7</v>
      </c>
      <c r="E1065" s="28">
        <v>1303</v>
      </c>
      <c r="F1065" s="28" t="s">
        <v>466</v>
      </c>
      <c r="G1065" s="35">
        <v>4</v>
      </c>
      <c r="H1065" s="36">
        <v>9</v>
      </c>
      <c r="I1065" s="29">
        <v>0</v>
      </c>
      <c r="J1065" s="29">
        <v>0</v>
      </c>
      <c r="K1065" s="29">
        <v>0</v>
      </c>
      <c r="L1065" s="29">
        <v>0</v>
      </c>
      <c r="M1065" s="29">
        <v>5</v>
      </c>
      <c r="N1065" s="29">
        <v>3</v>
      </c>
      <c r="O1065" s="29">
        <v>10</v>
      </c>
      <c r="P1065" s="29">
        <v>8</v>
      </c>
      <c r="Q1065" s="29">
        <v>5</v>
      </c>
      <c r="R1065" s="29">
        <v>8</v>
      </c>
      <c r="S1065" s="29">
        <v>0</v>
      </c>
      <c r="T1065" s="29">
        <v>0</v>
      </c>
      <c r="U1065" s="29">
        <v>0</v>
      </c>
      <c r="V1065" s="65">
        <v>39</v>
      </c>
    </row>
    <row r="1066" spans="1:22">
      <c r="A1066" s="27" t="s">
        <v>2</v>
      </c>
      <c r="B1066" s="28">
        <v>177</v>
      </c>
      <c r="C1066" s="28" t="s">
        <v>448</v>
      </c>
      <c r="D1066" s="28" t="s">
        <v>7</v>
      </c>
      <c r="E1066" s="28">
        <v>1104</v>
      </c>
      <c r="F1066" s="28" t="s">
        <v>454</v>
      </c>
      <c r="G1066" s="35">
        <v>4</v>
      </c>
      <c r="H1066" s="36">
        <v>9</v>
      </c>
      <c r="I1066" s="29">
        <v>0</v>
      </c>
      <c r="J1066" s="29">
        <v>0</v>
      </c>
      <c r="K1066" s="29">
        <v>0</v>
      </c>
      <c r="L1066" s="29">
        <v>0</v>
      </c>
      <c r="M1066" s="29">
        <v>8</v>
      </c>
      <c r="N1066" s="29">
        <v>5</v>
      </c>
      <c r="O1066" s="29">
        <v>9</v>
      </c>
      <c r="P1066" s="29">
        <v>4</v>
      </c>
      <c r="Q1066" s="29">
        <v>6</v>
      </c>
      <c r="R1066" s="29">
        <v>5</v>
      </c>
      <c r="S1066" s="29">
        <v>0</v>
      </c>
      <c r="T1066" s="29">
        <v>0</v>
      </c>
      <c r="U1066" s="29">
        <v>0</v>
      </c>
      <c r="V1066" s="65">
        <v>37</v>
      </c>
    </row>
    <row r="1067" spans="1:22">
      <c r="A1067" s="27" t="s">
        <v>2</v>
      </c>
      <c r="B1067" s="28">
        <v>177</v>
      </c>
      <c r="C1067" s="28" t="s">
        <v>448</v>
      </c>
      <c r="D1067" s="28" t="s">
        <v>7</v>
      </c>
      <c r="E1067" s="28">
        <v>1105</v>
      </c>
      <c r="F1067" s="28" t="s">
        <v>455</v>
      </c>
      <c r="G1067" s="35">
        <v>4</v>
      </c>
      <c r="H1067" s="36">
        <v>8</v>
      </c>
      <c r="I1067" s="29">
        <v>0</v>
      </c>
      <c r="J1067" s="29">
        <v>0</v>
      </c>
      <c r="K1067" s="29">
        <v>0</v>
      </c>
      <c r="L1067" s="29">
        <v>0</v>
      </c>
      <c r="M1067" s="29">
        <v>56</v>
      </c>
      <c r="N1067" s="29">
        <v>46</v>
      </c>
      <c r="O1067" s="29">
        <v>39</v>
      </c>
      <c r="P1067" s="29">
        <v>40</v>
      </c>
      <c r="Q1067" s="29">
        <v>44</v>
      </c>
      <c r="R1067" s="29">
        <v>0</v>
      </c>
      <c r="S1067" s="29">
        <v>0</v>
      </c>
      <c r="T1067" s="29">
        <v>0</v>
      </c>
      <c r="U1067" s="29">
        <v>0</v>
      </c>
      <c r="V1067" s="65">
        <v>225</v>
      </c>
    </row>
    <row r="1068" spans="1:22">
      <c r="A1068" s="27" t="s">
        <v>2</v>
      </c>
      <c r="B1068" s="28">
        <v>177</v>
      </c>
      <c r="C1068" s="28" t="s">
        <v>448</v>
      </c>
      <c r="D1068" s="28" t="s">
        <v>7</v>
      </c>
      <c r="E1068" s="28">
        <v>1111</v>
      </c>
      <c r="F1068" s="28" t="s">
        <v>459</v>
      </c>
      <c r="G1068" s="35">
        <v>5</v>
      </c>
      <c r="H1068" s="36">
        <v>9</v>
      </c>
      <c r="I1068" s="29">
        <v>0</v>
      </c>
      <c r="J1068" s="29">
        <v>0</v>
      </c>
      <c r="K1068" s="29">
        <v>0</v>
      </c>
      <c r="L1068" s="29">
        <v>0</v>
      </c>
      <c r="M1068" s="29">
        <v>0</v>
      </c>
      <c r="N1068" s="29">
        <v>42</v>
      </c>
      <c r="O1068" s="29">
        <v>37</v>
      </c>
      <c r="P1068" s="29">
        <v>36</v>
      </c>
      <c r="Q1068" s="29">
        <v>27</v>
      </c>
      <c r="R1068" s="29">
        <v>30</v>
      </c>
      <c r="S1068" s="29">
        <v>0</v>
      </c>
      <c r="T1068" s="29">
        <v>0</v>
      </c>
      <c r="U1068" s="29">
        <v>0</v>
      </c>
      <c r="V1068" s="65">
        <v>172</v>
      </c>
    </row>
    <row r="1069" spans="1:22">
      <c r="A1069" s="27" t="s">
        <v>2</v>
      </c>
      <c r="B1069" s="28">
        <v>177</v>
      </c>
      <c r="C1069" s="28" t="s">
        <v>448</v>
      </c>
      <c r="D1069" s="28" t="s">
        <v>7</v>
      </c>
      <c r="E1069" s="28">
        <v>1115</v>
      </c>
      <c r="F1069" s="28" t="s">
        <v>462</v>
      </c>
      <c r="G1069" s="35">
        <v>4</v>
      </c>
      <c r="H1069" s="36">
        <v>9</v>
      </c>
      <c r="I1069" s="29">
        <v>0</v>
      </c>
      <c r="J1069" s="29">
        <v>0</v>
      </c>
      <c r="K1069" s="29">
        <v>0</v>
      </c>
      <c r="L1069" s="29">
        <v>0</v>
      </c>
      <c r="M1069" s="29">
        <v>11</v>
      </c>
      <c r="N1069" s="29">
        <v>19</v>
      </c>
      <c r="O1069" s="29">
        <v>12</v>
      </c>
      <c r="P1069" s="29">
        <v>39</v>
      </c>
      <c r="Q1069" s="29">
        <v>52</v>
      </c>
      <c r="R1069" s="29">
        <v>40</v>
      </c>
      <c r="S1069" s="29">
        <v>0</v>
      </c>
      <c r="T1069" s="29">
        <v>0</v>
      </c>
      <c r="U1069" s="29">
        <v>0</v>
      </c>
      <c r="V1069" s="65">
        <v>173</v>
      </c>
    </row>
    <row r="1070" spans="1:22">
      <c r="A1070" s="27" t="s">
        <v>2</v>
      </c>
      <c r="B1070" s="28">
        <v>177</v>
      </c>
      <c r="C1070" s="28" t="s">
        <v>448</v>
      </c>
      <c r="D1070" s="28" t="s">
        <v>7</v>
      </c>
      <c r="E1070" s="28">
        <v>1107</v>
      </c>
      <c r="F1070" s="28" t="s">
        <v>456</v>
      </c>
      <c r="G1070" s="35">
        <v>4</v>
      </c>
      <c r="H1070" s="36">
        <v>9</v>
      </c>
      <c r="I1070" s="29">
        <v>0</v>
      </c>
      <c r="J1070" s="29">
        <v>0</v>
      </c>
      <c r="K1070" s="29">
        <v>0</v>
      </c>
      <c r="L1070" s="29">
        <v>0</v>
      </c>
      <c r="M1070" s="29">
        <v>17</v>
      </c>
      <c r="N1070" s="29">
        <v>16</v>
      </c>
      <c r="O1070" s="29">
        <v>15</v>
      </c>
      <c r="P1070" s="29">
        <v>15</v>
      </c>
      <c r="Q1070" s="29">
        <v>8</v>
      </c>
      <c r="R1070" s="29">
        <v>12</v>
      </c>
      <c r="S1070" s="29">
        <v>0</v>
      </c>
      <c r="T1070" s="29">
        <v>0</v>
      </c>
      <c r="U1070" s="29">
        <v>0</v>
      </c>
      <c r="V1070" s="65">
        <v>83</v>
      </c>
    </row>
    <row r="1071" spans="1:22">
      <c r="A1071" s="27" t="s">
        <v>2</v>
      </c>
      <c r="B1071" s="28">
        <v>177</v>
      </c>
      <c r="C1071" s="28" t="s">
        <v>448</v>
      </c>
      <c r="D1071" s="28" t="s">
        <v>7</v>
      </c>
      <c r="E1071" s="28">
        <v>319</v>
      </c>
      <c r="F1071" s="28" t="s">
        <v>449</v>
      </c>
      <c r="G1071" s="35">
        <v>4</v>
      </c>
      <c r="H1071" s="36">
        <v>9</v>
      </c>
      <c r="I1071" s="29">
        <v>0</v>
      </c>
      <c r="J1071" s="29">
        <v>0</v>
      </c>
      <c r="K1071" s="29">
        <v>0</v>
      </c>
      <c r="L1071" s="29">
        <v>0</v>
      </c>
      <c r="M1071" s="29">
        <v>2</v>
      </c>
      <c r="N1071" s="29">
        <v>0</v>
      </c>
      <c r="O1071" s="29">
        <v>0</v>
      </c>
      <c r="P1071" s="29">
        <v>3</v>
      </c>
      <c r="Q1071" s="29">
        <v>5</v>
      </c>
      <c r="R1071" s="29">
        <v>10</v>
      </c>
      <c r="S1071" s="29">
        <v>0</v>
      </c>
      <c r="T1071" s="29">
        <v>0</v>
      </c>
      <c r="U1071" s="29">
        <v>0</v>
      </c>
      <c r="V1071" s="65">
        <v>20</v>
      </c>
    </row>
    <row r="1072" spans="1:22">
      <c r="A1072" s="27" t="s">
        <v>2</v>
      </c>
      <c r="B1072" s="28">
        <v>177</v>
      </c>
      <c r="C1072" s="28" t="s">
        <v>448</v>
      </c>
      <c r="D1072" s="28" t="s">
        <v>7</v>
      </c>
      <c r="E1072" s="28">
        <v>590</v>
      </c>
      <c r="F1072" s="28" t="s">
        <v>450</v>
      </c>
      <c r="G1072" s="35">
        <v>9</v>
      </c>
      <c r="H1072" s="36">
        <v>12</v>
      </c>
      <c r="I1072" s="29">
        <v>0</v>
      </c>
      <c r="J1072" s="29">
        <v>0</v>
      </c>
      <c r="K1072" s="29">
        <v>0</v>
      </c>
      <c r="L1072" s="29">
        <v>0</v>
      </c>
      <c r="M1072" s="29">
        <v>0</v>
      </c>
      <c r="N1072" s="29">
        <v>0</v>
      </c>
      <c r="O1072" s="29">
        <v>0</v>
      </c>
      <c r="P1072" s="29">
        <v>0</v>
      </c>
      <c r="Q1072" s="29">
        <v>0</v>
      </c>
      <c r="R1072" s="29">
        <v>42</v>
      </c>
      <c r="S1072" s="29">
        <v>26</v>
      </c>
      <c r="T1072" s="29">
        <v>15</v>
      </c>
      <c r="U1072" s="29">
        <v>13</v>
      </c>
      <c r="V1072" s="65">
        <v>96</v>
      </c>
    </row>
    <row r="1073" spans="1:22">
      <c r="A1073" s="27" t="s">
        <v>2</v>
      </c>
      <c r="B1073" s="28">
        <v>177</v>
      </c>
      <c r="C1073" s="28" t="s">
        <v>448</v>
      </c>
      <c r="D1073" s="28" t="s">
        <v>7</v>
      </c>
      <c r="E1073" s="28">
        <v>1135</v>
      </c>
      <c r="F1073" s="28" t="s">
        <v>463</v>
      </c>
      <c r="G1073" s="35">
        <v>4</v>
      </c>
      <c r="H1073" s="36">
        <v>8</v>
      </c>
      <c r="I1073" s="29">
        <v>0</v>
      </c>
      <c r="J1073" s="29">
        <v>0</v>
      </c>
      <c r="K1073" s="29">
        <v>0</v>
      </c>
      <c r="L1073" s="29">
        <v>0</v>
      </c>
      <c r="M1073" s="29">
        <v>15</v>
      </c>
      <c r="N1073" s="29">
        <v>19</v>
      </c>
      <c r="O1073" s="29">
        <v>15</v>
      </c>
      <c r="P1073" s="29">
        <v>19</v>
      </c>
      <c r="Q1073" s="29">
        <v>11</v>
      </c>
      <c r="R1073" s="29">
        <v>0</v>
      </c>
      <c r="S1073" s="29">
        <v>0</v>
      </c>
      <c r="T1073" s="29">
        <v>0</v>
      </c>
      <c r="U1073" s="29">
        <v>0</v>
      </c>
      <c r="V1073" s="65">
        <v>79</v>
      </c>
    </row>
    <row r="1074" spans="1:22" ht="12" thickBot="1">
      <c r="A1074" s="27" t="s">
        <v>2</v>
      </c>
      <c r="B1074" s="28">
        <v>177</v>
      </c>
      <c r="C1074" s="28" t="s">
        <v>448</v>
      </c>
      <c r="D1074" s="28" t="s">
        <v>7</v>
      </c>
      <c r="E1074" s="28">
        <v>1203</v>
      </c>
      <c r="F1074" s="28" t="s">
        <v>464</v>
      </c>
      <c r="G1074" s="35">
        <v>4</v>
      </c>
      <c r="H1074" s="36">
        <v>9</v>
      </c>
      <c r="I1074" s="29">
        <v>0</v>
      </c>
      <c r="J1074" s="29">
        <v>0</v>
      </c>
      <c r="K1074" s="29">
        <v>0</v>
      </c>
      <c r="L1074" s="29">
        <v>0</v>
      </c>
      <c r="M1074" s="29">
        <v>26</v>
      </c>
      <c r="N1074" s="29">
        <v>17</v>
      </c>
      <c r="O1074" s="29">
        <v>19</v>
      </c>
      <c r="P1074" s="29">
        <v>16</v>
      </c>
      <c r="Q1074" s="29">
        <v>19</v>
      </c>
      <c r="R1074" s="29">
        <v>16</v>
      </c>
      <c r="S1074" s="29">
        <v>0</v>
      </c>
      <c r="T1074" s="29">
        <v>0</v>
      </c>
      <c r="U1074" s="29">
        <v>0</v>
      </c>
      <c r="V1074" s="65">
        <v>113</v>
      </c>
    </row>
    <row r="1075" spans="1:22" ht="12.75" thickTop="1" thickBot="1">
      <c r="A1075" s="49" t="s">
        <v>3</v>
      </c>
      <c r="B1075" s="50" t="s">
        <v>1218</v>
      </c>
      <c r="C1075" s="51" t="s">
        <v>1219</v>
      </c>
      <c r="D1075" s="51" t="s">
        <v>1220</v>
      </c>
      <c r="E1075" s="50" t="s">
        <v>1221</v>
      </c>
      <c r="F1075" s="52" t="s">
        <v>1222</v>
      </c>
      <c r="G1075" s="420" t="s">
        <v>1223</v>
      </c>
      <c r="H1075" s="421" t="s">
        <v>1224</v>
      </c>
      <c r="I1075" s="54" t="s">
        <v>4</v>
      </c>
      <c r="J1075" s="50" t="str">
        <f>TEXT(0,1)</f>
        <v>1</v>
      </c>
      <c r="K1075" s="50" t="str">
        <f>TEXT(0,2)</f>
        <v>2</v>
      </c>
      <c r="L1075" s="50" t="str">
        <f>TEXT(0,3)</f>
        <v>3</v>
      </c>
      <c r="M1075" s="50" t="str">
        <f>TEXT(0,4)</f>
        <v>4</v>
      </c>
      <c r="N1075" s="50" t="str">
        <f>TEXT(0,5)</f>
        <v>5</v>
      </c>
      <c r="O1075" s="50" t="str">
        <f>TEXT(0,6)</f>
        <v>6</v>
      </c>
      <c r="P1075" s="50" t="str">
        <f>TEXT(0,7)</f>
        <v>7</v>
      </c>
      <c r="Q1075" s="50" t="str">
        <f>TEXT(0,8)</f>
        <v>8</v>
      </c>
      <c r="R1075" s="50" t="str">
        <f>TEXT(0,9)</f>
        <v>9</v>
      </c>
      <c r="S1075" s="50" t="str">
        <f>TEXT(0,10)</f>
        <v>10</v>
      </c>
      <c r="T1075" s="50" t="str">
        <f>TEXT(0,11)</f>
        <v>11</v>
      </c>
      <c r="U1075" s="55" t="str">
        <f>TEXT(0,12)</f>
        <v>12</v>
      </c>
      <c r="V1075" s="56" t="s">
        <v>5</v>
      </c>
    </row>
    <row r="1076" spans="1:22" ht="12" thickTop="1">
      <c r="A1076" s="27" t="s">
        <v>2</v>
      </c>
      <c r="B1076" s="28">
        <v>177</v>
      </c>
      <c r="C1076" s="28" t="s">
        <v>448</v>
      </c>
      <c r="D1076" s="28" t="s">
        <v>7</v>
      </c>
      <c r="E1076" s="28">
        <v>1112</v>
      </c>
      <c r="F1076" s="28" t="s">
        <v>460</v>
      </c>
      <c r="G1076" s="33">
        <v>4</v>
      </c>
      <c r="H1076" s="34">
        <v>6</v>
      </c>
      <c r="I1076" s="29">
        <v>0</v>
      </c>
      <c r="J1076" s="29">
        <v>0</v>
      </c>
      <c r="K1076" s="29">
        <v>0</v>
      </c>
      <c r="L1076" s="29">
        <v>0</v>
      </c>
      <c r="M1076" s="29">
        <v>54</v>
      </c>
      <c r="N1076" s="29">
        <v>60</v>
      </c>
      <c r="O1076" s="29">
        <v>63</v>
      </c>
      <c r="P1076" s="29">
        <v>0</v>
      </c>
      <c r="Q1076" s="29">
        <v>0</v>
      </c>
      <c r="R1076" s="29">
        <v>0</v>
      </c>
      <c r="S1076" s="29">
        <v>0</v>
      </c>
      <c r="T1076" s="29">
        <v>0</v>
      </c>
      <c r="U1076" s="29">
        <v>0</v>
      </c>
      <c r="V1076" s="65">
        <v>177</v>
      </c>
    </row>
    <row r="1077" spans="1:22">
      <c r="A1077" s="27" t="s">
        <v>2</v>
      </c>
      <c r="B1077" s="28">
        <v>177</v>
      </c>
      <c r="C1077" s="28" t="s">
        <v>448</v>
      </c>
      <c r="D1077" s="28" t="s">
        <v>7</v>
      </c>
      <c r="E1077" s="28">
        <v>1304</v>
      </c>
      <c r="F1077" s="28" t="s">
        <v>467</v>
      </c>
      <c r="G1077" s="35">
        <v>4</v>
      </c>
      <c r="H1077" s="36">
        <v>8</v>
      </c>
      <c r="I1077" s="29">
        <v>0</v>
      </c>
      <c r="J1077" s="29">
        <v>0</v>
      </c>
      <c r="K1077" s="29">
        <v>0</v>
      </c>
      <c r="L1077" s="29">
        <v>0</v>
      </c>
      <c r="M1077" s="29">
        <v>10</v>
      </c>
      <c r="N1077" s="29">
        <v>13</v>
      </c>
      <c r="O1077" s="29">
        <v>4</v>
      </c>
      <c r="P1077" s="29">
        <v>7</v>
      </c>
      <c r="Q1077" s="29">
        <v>11</v>
      </c>
      <c r="R1077" s="29">
        <v>0</v>
      </c>
      <c r="S1077" s="29">
        <v>0</v>
      </c>
      <c r="T1077" s="29">
        <v>0</v>
      </c>
      <c r="U1077" s="29">
        <v>0</v>
      </c>
      <c r="V1077" s="65">
        <v>45</v>
      </c>
    </row>
    <row r="1078" spans="1:22">
      <c r="A1078" s="27" t="s">
        <v>2</v>
      </c>
      <c r="B1078" s="28">
        <v>177</v>
      </c>
      <c r="C1078" s="28" t="s">
        <v>448</v>
      </c>
      <c r="D1078" s="28" t="s">
        <v>7</v>
      </c>
      <c r="E1078" s="28">
        <v>1305</v>
      </c>
      <c r="F1078" s="28" t="s">
        <v>468</v>
      </c>
      <c r="G1078" s="35">
        <v>4</v>
      </c>
      <c r="H1078" s="36">
        <v>9</v>
      </c>
      <c r="I1078" s="29">
        <v>0</v>
      </c>
      <c r="J1078" s="29">
        <v>0</v>
      </c>
      <c r="K1078" s="29">
        <v>0</v>
      </c>
      <c r="L1078" s="29">
        <v>0</v>
      </c>
      <c r="M1078" s="29">
        <v>4</v>
      </c>
      <c r="N1078" s="29">
        <v>9</v>
      </c>
      <c r="O1078" s="29">
        <v>8</v>
      </c>
      <c r="P1078" s="29">
        <v>9</v>
      </c>
      <c r="Q1078" s="29">
        <v>4</v>
      </c>
      <c r="R1078" s="29">
        <v>16</v>
      </c>
      <c r="S1078" s="29">
        <v>0</v>
      </c>
      <c r="T1078" s="29">
        <v>0</v>
      </c>
      <c r="U1078" s="29">
        <v>0</v>
      </c>
      <c r="V1078" s="65">
        <v>50</v>
      </c>
    </row>
    <row r="1079" spans="1:22">
      <c r="A1079" s="27" t="s">
        <v>2</v>
      </c>
      <c r="B1079" s="28">
        <v>177</v>
      </c>
      <c r="C1079" s="28" t="s">
        <v>448</v>
      </c>
      <c r="D1079" s="28" t="s">
        <v>7</v>
      </c>
      <c r="E1079" s="28">
        <v>1108</v>
      </c>
      <c r="F1079" s="28" t="s">
        <v>457</v>
      </c>
      <c r="G1079" s="35">
        <v>7</v>
      </c>
      <c r="H1079" s="36">
        <v>12</v>
      </c>
      <c r="I1079" s="29">
        <v>0</v>
      </c>
      <c r="J1079" s="29">
        <v>0</v>
      </c>
      <c r="K1079" s="29">
        <v>0</v>
      </c>
      <c r="L1079" s="29">
        <v>0</v>
      </c>
      <c r="M1079" s="29">
        <v>0</v>
      </c>
      <c r="N1079" s="29">
        <v>0</v>
      </c>
      <c r="O1079" s="29">
        <v>0</v>
      </c>
      <c r="P1079" s="29">
        <v>61</v>
      </c>
      <c r="Q1079" s="29">
        <v>69</v>
      </c>
      <c r="R1079" s="29">
        <v>48</v>
      </c>
      <c r="S1079" s="29">
        <v>23</v>
      </c>
      <c r="T1079" s="29">
        <v>3</v>
      </c>
      <c r="U1079" s="29">
        <v>3</v>
      </c>
      <c r="V1079" s="65">
        <v>207</v>
      </c>
    </row>
    <row r="1080" spans="1:22">
      <c r="A1080" s="27" t="s">
        <v>2</v>
      </c>
      <c r="B1080" s="28">
        <v>177</v>
      </c>
      <c r="C1080" s="28" t="s">
        <v>448</v>
      </c>
      <c r="D1080" s="28" t="s">
        <v>7</v>
      </c>
      <c r="E1080" s="28">
        <v>1306</v>
      </c>
      <c r="F1080" s="28" t="s">
        <v>469</v>
      </c>
      <c r="G1080" s="35">
        <v>4</v>
      </c>
      <c r="H1080" s="36">
        <v>9</v>
      </c>
      <c r="I1080" s="29">
        <v>0</v>
      </c>
      <c r="J1080" s="29">
        <v>0</v>
      </c>
      <c r="K1080" s="29">
        <v>0</v>
      </c>
      <c r="L1080" s="29">
        <v>0</v>
      </c>
      <c r="M1080" s="29">
        <v>14</v>
      </c>
      <c r="N1080" s="29">
        <v>12</v>
      </c>
      <c r="O1080" s="29">
        <v>9</v>
      </c>
      <c r="P1080" s="29">
        <v>19</v>
      </c>
      <c r="Q1080" s="29">
        <v>15</v>
      </c>
      <c r="R1080" s="29">
        <v>41</v>
      </c>
      <c r="S1080" s="29">
        <v>0</v>
      </c>
      <c r="T1080" s="29">
        <v>0</v>
      </c>
      <c r="U1080" s="29">
        <v>0</v>
      </c>
      <c r="V1080" s="65">
        <v>110</v>
      </c>
    </row>
    <row r="1081" spans="1:22">
      <c r="A1081" s="27" t="s">
        <v>2</v>
      </c>
      <c r="B1081" s="28">
        <v>177</v>
      </c>
      <c r="C1081" s="28" t="s">
        <v>448</v>
      </c>
      <c r="D1081" s="28" t="s">
        <v>7</v>
      </c>
      <c r="E1081" s="28">
        <v>1109</v>
      </c>
      <c r="F1081" s="28" t="s">
        <v>458</v>
      </c>
      <c r="G1081" s="35">
        <v>4</v>
      </c>
      <c r="H1081" s="36">
        <v>8</v>
      </c>
      <c r="I1081" s="29">
        <v>0</v>
      </c>
      <c r="J1081" s="29">
        <v>0</v>
      </c>
      <c r="K1081" s="29">
        <v>0</v>
      </c>
      <c r="L1081" s="29">
        <v>0</v>
      </c>
      <c r="M1081" s="29">
        <v>6</v>
      </c>
      <c r="N1081" s="29">
        <v>4</v>
      </c>
      <c r="O1081" s="29">
        <v>10</v>
      </c>
      <c r="P1081" s="29">
        <v>8</v>
      </c>
      <c r="Q1081" s="29">
        <v>9</v>
      </c>
      <c r="R1081" s="29">
        <v>0</v>
      </c>
      <c r="S1081" s="29">
        <v>0</v>
      </c>
      <c r="T1081" s="29">
        <v>0</v>
      </c>
      <c r="U1081" s="29">
        <v>0</v>
      </c>
      <c r="V1081" s="65">
        <v>37</v>
      </c>
    </row>
    <row r="1082" spans="1:22">
      <c r="A1082" s="27" t="s">
        <v>2</v>
      </c>
      <c r="B1082" s="28">
        <v>177</v>
      </c>
      <c r="C1082" s="28" t="s">
        <v>448</v>
      </c>
      <c r="D1082" s="28" t="s">
        <v>7</v>
      </c>
      <c r="E1082" s="28">
        <v>1113</v>
      </c>
      <c r="F1082" s="28" t="s">
        <v>461</v>
      </c>
      <c r="G1082" s="35">
        <v>4</v>
      </c>
      <c r="H1082" s="36">
        <v>4</v>
      </c>
      <c r="I1082" s="29">
        <v>0</v>
      </c>
      <c r="J1082" s="29">
        <v>0</v>
      </c>
      <c r="K1082" s="29">
        <v>0</v>
      </c>
      <c r="L1082" s="29">
        <v>0</v>
      </c>
      <c r="M1082" s="29">
        <v>39</v>
      </c>
      <c r="N1082" s="29">
        <v>0</v>
      </c>
      <c r="O1082" s="29">
        <v>0</v>
      </c>
      <c r="P1082" s="29">
        <v>0</v>
      </c>
      <c r="Q1082" s="29">
        <v>0</v>
      </c>
      <c r="R1082" s="29">
        <v>0</v>
      </c>
      <c r="S1082" s="29">
        <v>0</v>
      </c>
      <c r="T1082" s="29">
        <v>0</v>
      </c>
      <c r="U1082" s="29">
        <v>0</v>
      </c>
      <c r="V1082" s="65">
        <v>39</v>
      </c>
    </row>
    <row r="1083" spans="1:22">
      <c r="A1083" s="27" t="s">
        <v>2</v>
      </c>
      <c r="B1083" s="28">
        <v>177</v>
      </c>
      <c r="C1083" s="28" t="s">
        <v>448</v>
      </c>
      <c r="D1083" s="28" t="s">
        <v>7</v>
      </c>
      <c r="E1083" s="28">
        <v>2078</v>
      </c>
      <c r="F1083" s="28" t="s">
        <v>472</v>
      </c>
      <c r="G1083" s="35">
        <v>4</v>
      </c>
      <c r="H1083" s="36">
        <v>8</v>
      </c>
      <c r="I1083" s="29">
        <v>0</v>
      </c>
      <c r="J1083" s="29">
        <v>0</v>
      </c>
      <c r="K1083" s="29">
        <v>0</v>
      </c>
      <c r="L1083" s="29">
        <v>0</v>
      </c>
      <c r="M1083" s="29">
        <v>57</v>
      </c>
      <c r="N1083" s="29">
        <v>55</v>
      </c>
      <c r="O1083" s="29">
        <v>46</v>
      </c>
      <c r="P1083" s="29">
        <v>37</v>
      </c>
      <c r="Q1083" s="29">
        <v>33</v>
      </c>
      <c r="R1083" s="29">
        <v>0</v>
      </c>
      <c r="S1083" s="29">
        <v>0</v>
      </c>
      <c r="T1083" s="29">
        <v>0</v>
      </c>
      <c r="U1083" s="29">
        <v>0</v>
      </c>
      <c r="V1083" s="65">
        <v>228</v>
      </c>
    </row>
    <row r="1084" spans="1:22" ht="12" thickBot="1">
      <c r="A1084" s="39" t="s">
        <v>2</v>
      </c>
      <c r="B1084" s="40">
        <v>177</v>
      </c>
      <c r="C1084" s="40" t="s">
        <v>448</v>
      </c>
      <c r="D1084" s="40" t="s">
        <v>7</v>
      </c>
      <c r="E1084" s="40">
        <v>1309</v>
      </c>
      <c r="F1084" s="40" t="s">
        <v>470</v>
      </c>
      <c r="G1084" s="37">
        <v>3</v>
      </c>
      <c r="H1084" s="38">
        <v>8</v>
      </c>
      <c r="I1084" s="43">
        <v>0</v>
      </c>
      <c r="J1084" s="43">
        <v>0</v>
      </c>
      <c r="K1084" s="43">
        <v>0</v>
      </c>
      <c r="L1084" s="43">
        <v>10</v>
      </c>
      <c r="M1084" s="43">
        <v>6</v>
      </c>
      <c r="N1084" s="43">
        <v>5</v>
      </c>
      <c r="O1084" s="43">
        <v>6</v>
      </c>
      <c r="P1084" s="43">
        <v>4</v>
      </c>
      <c r="Q1084" s="43">
        <v>5</v>
      </c>
      <c r="R1084" s="43">
        <v>0</v>
      </c>
      <c r="S1084" s="43">
        <v>0</v>
      </c>
      <c r="T1084" s="43">
        <v>0</v>
      </c>
      <c r="U1084" s="43">
        <v>0</v>
      </c>
      <c r="V1084" s="64">
        <v>36</v>
      </c>
    </row>
    <row r="1085" spans="1:22" ht="12.75" thickTop="1" thickBot="1">
      <c r="A1085" s="77"/>
      <c r="B1085" s="68"/>
      <c r="C1085" s="58"/>
      <c r="D1085" s="58"/>
      <c r="E1085" s="58"/>
      <c r="F1085" s="61" t="s">
        <v>448</v>
      </c>
      <c r="G1085" s="59"/>
      <c r="H1085" s="62"/>
      <c r="I1085" s="59">
        <f t="shared" ref="I1085:V1085" si="43">SUM(I1060:I1084)</f>
        <v>0</v>
      </c>
      <c r="J1085" s="59">
        <f t="shared" si="43"/>
        <v>0</v>
      </c>
      <c r="K1085" s="59">
        <f t="shared" si="43"/>
        <v>0</v>
      </c>
      <c r="L1085" s="59">
        <f t="shared" si="43"/>
        <v>10</v>
      </c>
      <c r="M1085" s="59">
        <f t="shared" si="43"/>
        <v>443</v>
      </c>
      <c r="N1085" s="59">
        <f t="shared" si="43"/>
        <v>447</v>
      </c>
      <c r="O1085" s="59">
        <f t="shared" si="43"/>
        <v>406</v>
      </c>
      <c r="P1085" s="59">
        <f t="shared" si="43"/>
        <v>385</v>
      </c>
      <c r="Q1085" s="59">
        <f t="shared" si="43"/>
        <v>379</v>
      </c>
      <c r="R1085" s="59">
        <f t="shared" si="43"/>
        <v>285</v>
      </c>
      <c r="S1085" s="59">
        <f t="shared" si="43"/>
        <v>60</v>
      </c>
      <c r="T1085" s="59">
        <f t="shared" si="43"/>
        <v>26</v>
      </c>
      <c r="U1085" s="59">
        <f t="shared" si="43"/>
        <v>25</v>
      </c>
      <c r="V1085" s="60">
        <f t="shared" si="43"/>
        <v>2466</v>
      </c>
    </row>
    <row r="1086" spans="1:22" ht="12.75" thickTop="1" thickBot="1">
      <c r="A1086" s="351"/>
    </row>
    <row r="1087" spans="1:22" ht="12.75" thickTop="1" thickBot="1">
      <c r="A1087" s="77" t="s">
        <v>2</v>
      </c>
      <c r="B1087" s="58">
        <v>1175</v>
      </c>
      <c r="C1087" s="58" t="s">
        <v>68</v>
      </c>
      <c r="D1087" s="58" t="s">
        <v>7</v>
      </c>
      <c r="E1087" s="58">
        <v>2317</v>
      </c>
      <c r="F1087" s="61" t="s">
        <v>517</v>
      </c>
      <c r="G1087" s="59">
        <v>4</v>
      </c>
      <c r="H1087" s="59">
        <v>12</v>
      </c>
      <c r="I1087" s="59">
        <v>0</v>
      </c>
      <c r="J1087" s="59">
        <v>0</v>
      </c>
      <c r="K1087" s="59">
        <v>0</v>
      </c>
      <c r="L1087" s="59">
        <v>0</v>
      </c>
      <c r="M1087" s="59">
        <v>1</v>
      </c>
      <c r="N1087" s="59">
        <v>1</v>
      </c>
      <c r="O1087" s="59">
        <v>1</v>
      </c>
      <c r="P1087" s="59">
        <v>0</v>
      </c>
      <c r="Q1087" s="59">
        <v>2</v>
      </c>
      <c r="R1087" s="59">
        <v>2</v>
      </c>
      <c r="S1087" s="59">
        <v>2</v>
      </c>
      <c r="T1087" s="59">
        <v>5</v>
      </c>
      <c r="U1087" s="59">
        <v>41</v>
      </c>
      <c r="V1087" s="60">
        <v>55</v>
      </c>
    </row>
    <row r="1088" spans="1:22" ht="12.75" thickTop="1" thickBot="1">
      <c r="A1088" s="351"/>
    </row>
    <row r="1089" spans="1:22" ht="12.75" thickTop="1" thickBot="1">
      <c r="A1089" s="77" t="s">
        <v>2</v>
      </c>
      <c r="B1089" s="58">
        <v>195</v>
      </c>
      <c r="C1089" s="58" t="s">
        <v>473</v>
      </c>
      <c r="D1089" s="58" t="s">
        <v>7</v>
      </c>
      <c r="E1089" s="58">
        <v>6902</v>
      </c>
      <c r="F1089" s="61" t="s">
        <v>474</v>
      </c>
      <c r="G1089" s="59">
        <v>5</v>
      </c>
      <c r="H1089" s="59">
        <v>12</v>
      </c>
      <c r="I1089" s="59">
        <v>0</v>
      </c>
      <c r="J1089" s="59">
        <v>0</v>
      </c>
      <c r="K1089" s="59">
        <v>0</v>
      </c>
      <c r="L1089" s="59">
        <v>0</v>
      </c>
      <c r="M1089" s="59">
        <v>0</v>
      </c>
      <c r="N1089" s="59">
        <v>15</v>
      </c>
      <c r="O1089" s="59">
        <v>8</v>
      </c>
      <c r="P1089" s="59">
        <v>6</v>
      </c>
      <c r="Q1089" s="59">
        <v>19</v>
      </c>
      <c r="R1089" s="59">
        <v>17</v>
      </c>
      <c r="S1089" s="59">
        <v>5</v>
      </c>
      <c r="T1089" s="59">
        <v>1</v>
      </c>
      <c r="U1089" s="59">
        <v>1</v>
      </c>
      <c r="V1089" s="60">
        <v>72</v>
      </c>
    </row>
    <row r="1090" spans="1:22" ht="12.75" thickTop="1" thickBot="1">
      <c r="A1090" s="351"/>
    </row>
    <row r="1091" spans="1:22" ht="12" thickTop="1">
      <c r="A1091" s="24" t="s">
        <v>2</v>
      </c>
      <c r="B1091" s="25">
        <v>19</v>
      </c>
      <c r="C1091" s="25" t="s">
        <v>6</v>
      </c>
      <c r="D1091" s="25" t="s">
        <v>7</v>
      </c>
      <c r="E1091" s="25">
        <v>4471</v>
      </c>
      <c r="F1091" s="25" t="s">
        <v>10</v>
      </c>
      <c r="G1091" s="33">
        <v>10</v>
      </c>
      <c r="H1091" s="34">
        <v>12</v>
      </c>
      <c r="I1091" s="26">
        <v>0</v>
      </c>
      <c r="J1091" s="26">
        <v>0</v>
      </c>
      <c r="K1091" s="26">
        <v>0</v>
      </c>
      <c r="L1091" s="26">
        <v>0</v>
      </c>
      <c r="M1091" s="26">
        <v>0</v>
      </c>
      <c r="N1091" s="26">
        <v>0</v>
      </c>
      <c r="O1091" s="26">
        <v>0</v>
      </c>
      <c r="P1091" s="26">
        <v>0</v>
      </c>
      <c r="Q1091" s="26">
        <v>0</v>
      </c>
      <c r="R1091" s="26">
        <v>0</v>
      </c>
      <c r="S1091" s="26">
        <v>3</v>
      </c>
      <c r="T1091" s="26">
        <v>1</v>
      </c>
      <c r="U1091" s="26">
        <v>2</v>
      </c>
      <c r="V1091" s="63">
        <v>6</v>
      </c>
    </row>
    <row r="1092" spans="1:22">
      <c r="A1092" s="27" t="s">
        <v>2</v>
      </c>
      <c r="B1092" s="28">
        <v>19</v>
      </c>
      <c r="C1092" s="28" t="s">
        <v>6</v>
      </c>
      <c r="D1092" s="28" t="s">
        <v>7</v>
      </c>
      <c r="E1092" s="28">
        <v>1697</v>
      </c>
      <c r="F1092" s="28" t="s">
        <v>325</v>
      </c>
      <c r="G1092" s="35">
        <v>4</v>
      </c>
      <c r="H1092" s="36">
        <v>5</v>
      </c>
      <c r="I1092" s="29">
        <v>0</v>
      </c>
      <c r="J1092" s="29">
        <v>0</v>
      </c>
      <c r="K1092" s="29">
        <v>0</v>
      </c>
      <c r="L1092" s="29">
        <v>0</v>
      </c>
      <c r="M1092" s="29">
        <v>41</v>
      </c>
      <c r="N1092" s="29">
        <v>48</v>
      </c>
      <c r="O1092" s="29">
        <v>0</v>
      </c>
      <c r="P1092" s="29">
        <v>0</v>
      </c>
      <c r="Q1092" s="29">
        <v>0</v>
      </c>
      <c r="R1092" s="29">
        <v>0</v>
      </c>
      <c r="S1092" s="29">
        <v>0</v>
      </c>
      <c r="T1092" s="29">
        <v>0</v>
      </c>
      <c r="U1092" s="29">
        <v>0</v>
      </c>
      <c r="V1092" s="65">
        <v>89</v>
      </c>
    </row>
    <row r="1093" spans="1:22">
      <c r="A1093" s="27" t="s">
        <v>2</v>
      </c>
      <c r="B1093" s="28">
        <v>19</v>
      </c>
      <c r="C1093" s="28" t="s">
        <v>6</v>
      </c>
      <c r="D1093" s="28" t="s">
        <v>7</v>
      </c>
      <c r="E1093" s="28">
        <v>4481</v>
      </c>
      <c r="F1093" s="28" t="s">
        <v>334</v>
      </c>
      <c r="G1093" s="35">
        <v>4</v>
      </c>
      <c r="H1093" s="36">
        <v>5</v>
      </c>
      <c r="I1093" s="29">
        <v>0</v>
      </c>
      <c r="J1093" s="29">
        <v>0</v>
      </c>
      <c r="K1093" s="29">
        <v>0</v>
      </c>
      <c r="L1093" s="29">
        <v>0</v>
      </c>
      <c r="M1093" s="29">
        <v>72</v>
      </c>
      <c r="N1093" s="29">
        <v>83</v>
      </c>
      <c r="O1093" s="29">
        <v>0</v>
      </c>
      <c r="P1093" s="29">
        <v>0</v>
      </c>
      <c r="Q1093" s="29">
        <v>0</v>
      </c>
      <c r="R1093" s="29">
        <v>0</v>
      </c>
      <c r="S1093" s="29">
        <v>0</v>
      </c>
      <c r="T1093" s="29">
        <v>0</v>
      </c>
      <c r="U1093" s="29">
        <v>0</v>
      </c>
      <c r="V1093" s="65">
        <v>155</v>
      </c>
    </row>
    <row r="1094" spans="1:22">
      <c r="A1094" s="27" t="s">
        <v>2</v>
      </c>
      <c r="B1094" s="28">
        <v>19</v>
      </c>
      <c r="C1094" s="28" t="s">
        <v>6</v>
      </c>
      <c r="D1094" s="28" t="s">
        <v>7</v>
      </c>
      <c r="E1094" s="28">
        <v>4472</v>
      </c>
      <c r="F1094" s="28" t="s">
        <v>329</v>
      </c>
      <c r="G1094" s="35">
        <v>4</v>
      </c>
      <c r="H1094" s="36">
        <v>5</v>
      </c>
      <c r="I1094" s="29">
        <v>0</v>
      </c>
      <c r="J1094" s="29">
        <v>0</v>
      </c>
      <c r="K1094" s="29">
        <v>0</v>
      </c>
      <c r="L1094" s="29">
        <v>0</v>
      </c>
      <c r="M1094" s="29">
        <v>40</v>
      </c>
      <c r="N1094" s="29">
        <v>33</v>
      </c>
      <c r="O1094" s="29">
        <v>0</v>
      </c>
      <c r="P1094" s="29">
        <v>0</v>
      </c>
      <c r="Q1094" s="29">
        <v>0</v>
      </c>
      <c r="R1094" s="29">
        <v>0</v>
      </c>
      <c r="S1094" s="29">
        <v>0</v>
      </c>
      <c r="T1094" s="29">
        <v>0</v>
      </c>
      <c r="U1094" s="29">
        <v>0</v>
      </c>
      <c r="V1094" s="65">
        <v>73</v>
      </c>
    </row>
    <row r="1095" spans="1:22">
      <c r="A1095" s="27" t="s">
        <v>2</v>
      </c>
      <c r="B1095" s="28">
        <v>19</v>
      </c>
      <c r="C1095" s="28" t="s">
        <v>6</v>
      </c>
      <c r="D1095" s="28" t="s">
        <v>7</v>
      </c>
      <c r="E1095" s="28">
        <v>4477</v>
      </c>
      <c r="F1095" s="28" t="s">
        <v>331</v>
      </c>
      <c r="G1095" s="35">
        <v>4</v>
      </c>
      <c r="H1095" s="36">
        <v>5</v>
      </c>
      <c r="I1095" s="29">
        <v>0</v>
      </c>
      <c r="J1095" s="29">
        <v>0</v>
      </c>
      <c r="K1095" s="29">
        <v>0</v>
      </c>
      <c r="L1095" s="29">
        <v>0</v>
      </c>
      <c r="M1095" s="29">
        <v>52</v>
      </c>
      <c r="N1095" s="29">
        <v>69</v>
      </c>
      <c r="O1095" s="29">
        <v>0</v>
      </c>
      <c r="P1095" s="29">
        <v>0</v>
      </c>
      <c r="Q1095" s="29">
        <v>0</v>
      </c>
      <c r="R1095" s="29">
        <v>0</v>
      </c>
      <c r="S1095" s="29">
        <v>0</v>
      </c>
      <c r="T1095" s="29">
        <v>0</v>
      </c>
      <c r="U1095" s="29">
        <v>0</v>
      </c>
      <c r="V1095" s="65">
        <v>121</v>
      </c>
    </row>
    <row r="1096" spans="1:22">
      <c r="A1096" s="27" t="s">
        <v>2</v>
      </c>
      <c r="B1096" s="28">
        <v>19</v>
      </c>
      <c r="C1096" s="28" t="s">
        <v>6</v>
      </c>
      <c r="D1096" s="28" t="s">
        <v>7</v>
      </c>
      <c r="E1096" s="28">
        <v>1123</v>
      </c>
      <c r="F1096" s="28" t="s">
        <v>323</v>
      </c>
      <c r="G1096" s="35">
        <v>6</v>
      </c>
      <c r="H1096" s="36">
        <v>9</v>
      </c>
      <c r="I1096" s="29">
        <v>0</v>
      </c>
      <c r="J1096" s="29">
        <v>0</v>
      </c>
      <c r="K1096" s="29">
        <v>0</v>
      </c>
      <c r="L1096" s="29">
        <v>0</v>
      </c>
      <c r="M1096" s="29">
        <v>0</v>
      </c>
      <c r="N1096" s="29">
        <v>0</v>
      </c>
      <c r="O1096" s="29">
        <v>44</v>
      </c>
      <c r="P1096" s="29">
        <v>42</v>
      </c>
      <c r="Q1096" s="29">
        <v>25</v>
      </c>
      <c r="R1096" s="29">
        <v>24</v>
      </c>
      <c r="S1096" s="29">
        <v>0</v>
      </c>
      <c r="T1096" s="29">
        <v>0</v>
      </c>
      <c r="U1096" s="29">
        <v>0</v>
      </c>
      <c r="V1096" s="65">
        <v>135</v>
      </c>
    </row>
    <row r="1097" spans="1:22">
      <c r="A1097" s="27" t="s">
        <v>2</v>
      </c>
      <c r="B1097" s="28">
        <v>19</v>
      </c>
      <c r="C1097" s="28" t="s">
        <v>6</v>
      </c>
      <c r="D1097" s="28" t="s">
        <v>7</v>
      </c>
      <c r="E1097" s="28">
        <v>2079</v>
      </c>
      <c r="F1097" s="28" t="s">
        <v>327</v>
      </c>
      <c r="G1097" s="35">
        <v>4</v>
      </c>
      <c r="H1097" s="36">
        <v>5</v>
      </c>
      <c r="I1097" s="29">
        <v>0</v>
      </c>
      <c r="J1097" s="29">
        <v>0</v>
      </c>
      <c r="K1097" s="29">
        <v>0</v>
      </c>
      <c r="L1097" s="29">
        <v>0</v>
      </c>
      <c r="M1097" s="29">
        <v>50</v>
      </c>
      <c r="N1097" s="29">
        <v>29</v>
      </c>
      <c r="O1097" s="29">
        <v>0</v>
      </c>
      <c r="P1097" s="29">
        <v>0</v>
      </c>
      <c r="Q1097" s="29">
        <v>0</v>
      </c>
      <c r="R1097" s="29">
        <v>0</v>
      </c>
      <c r="S1097" s="29">
        <v>0</v>
      </c>
      <c r="T1097" s="29">
        <v>0</v>
      </c>
      <c r="U1097" s="29">
        <v>0</v>
      </c>
      <c r="V1097" s="65">
        <v>79</v>
      </c>
    </row>
    <row r="1098" spans="1:22">
      <c r="A1098" s="27" t="s">
        <v>2</v>
      </c>
      <c r="B1098" s="28">
        <v>19</v>
      </c>
      <c r="C1098" s="28" t="s">
        <v>6</v>
      </c>
      <c r="D1098" s="28" t="s">
        <v>7</v>
      </c>
      <c r="E1098" s="28">
        <v>1923</v>
      </c>
      <c r="F1098" s="28" t="s">
        <v>326</v>
      </c>
      <c r="G1098" s="35">
        <v>10</v>
      </c>
      <c r="H1098" s="36">
        <v>12</v>
      </c>
      <c r="I1098" s="29">
        <v>0</v>
      </c>
      <c r="J1098" s="29">
        <v>0</v>
      </c>
      <c r="K1098" s="29">
        <v>0</v>
      </c>
      <c r="L1098" s="29">
        <v>0</v>
      </c>
      <c r="M1098" s="29">
        <v>0</v>
      </c>
      <c r="N1098" s="29">
        <v>0</v>
      </c>
      <c r="O1098" s="29">
        <v>0</v>
      </c>
      <c r="P1098" s="29">
        <v>0</v>
      </c>
      <c r="Q1098" s="29">
        <v>0</v>
      </c>
      <c r="R1098" s="29">
        <v>0</v>
      </c>
      <c r="S1098" s="29">
        <v>4</v>
      </c>
      <c r="T1098" s="29">
        <v>2</v>
      </c>
      <c r="U1098" s="29">
        <v>2</v>
      </c>
      <c r="V1098" s="65">
        <v>8</v>
      </c>
    </row>
    <row r="1099" spans="1:22">
      <c r="A1099" s="27" t="s">
        <v>2</v>
      </c>
      <c r="B1099" s="28">
        <v>19</v>
      </c>
      <c r="C1099" s="28" t="s">
        <v>6</v>
      </c>
      <c r="D1099" s="28" t="s">
        <v>7</v>
      </c>
      <c r="E1099" s="28">
        <v>1124</v>
      </c>
      <c r="F1099" s="28" t="s">
        <v>324</v>
      </c>
      <c r="G1099" s="35">
        <v>4</v>
      </c>
      <c r="H1099" s="36">
        <v>5</v>
      </c>
      <c r="I1099" s="29">
        <v>0</v>
      </c>
      <c r="J1099" s="29">
        <v>0</v>
      </c>
      <c r="K1099" s="29">
        <v>0</v>
      </c>
      <c r="L1099" s="29">
        <v>0</v>
      </c>
      <c r="M1099" s="29">
        <v>23</v>
      </c>
      <c r="N1099" s="29">
        <v>32</v>
      </c>
      <c r="O1099" s="29">
        <v>0</v>
      </c>
      <c r="P1099" s="29">
        <v>0</v>
      </c>
      <c r="Q1099" s="29">
        <v>0</v>
      </c>
      <c r="R1099" s="29">
        <v>0</v>
      </c>
      <c r="S1099" s="29">
        <v>0</v>
      </c>
      <c r="T1099" s="29">
        <v>0</v>
      </c>
      <c r="U1099" s="29">
        <v>0</v>
      </c>
      <c r="V1099" s="65">
        <v>55</v>
      </c>
    </row>
    <row r="1100" spans="1:22">
      <c r="A1100" s="27" t="s">
        <v>2</v>
      </c>
      <c r="B1100" s="28">
        <v>19</v>
      </c>
      <c r="C1100" s="28" t="s">
        <v>6</v>
      </c>
      <c r="D1100" s="28" t="s">
        <v>7</v>
      </c>
      <c r="E1100" s="28">
        <v>4475</v>
      </c>
      <c r="F1100" s="28" t="s">
        <v>330</v>
      </c>
      <c r="G1100" s="35">
        <v>4</v>
      </c>
      <c r="H1100" s="36">
        <v>5</v>
      </c>
      <c r="I1100" s="29">
        <v>0</v>
      </c>
      <c r="J1100" s="29">
        <v>0</v>
      </c>
      <c r="K1100" s="29">
        <v>0</v>
      </c>
      <c r="L1100" s="29">
        <v>0</v>
      </c>
      <c r="M1100" s="29">
        <v>42</v>
      </c>
      <c r="N1100" s="29">
        <v>46</v>
      </c>
      <c r="O1100" s="29">
        <v>0</v>
      </c>
      <c r="P1100" s="29">
        <v>0</v>
      </c>
      <c r="Q1100" s="29">
        <v>0</v>
      </c>
      <c r="R1100" s="29">
        <v>0</v>
      </c>
      <c r="S1100" s="29">
        <v>0</v>
      </c>
      <c r="T1100" s="29">
        <v>0</v>
      </c>
      <c r="U1100" s="29">
        <v>0</v>
      </c>
      <c r="V1100" s="65">
        <v>88</v>
      </c>
    </row>
    <row r="1101" spans="1:22">
      <c r="A1101" s="27" t="s">
        <v>2</v>
      </c>
      <c r="B1101" s="28">
        <v>19</v>
      </c>
      <c r="C1101" s="28" t="s">
        <v>6</v>
      </c>
      <c r="D1101" s="28" t="s">
        <v>7</v>
      </c>
      <c r="E1101" s="28">
        <v>4170</v>
      </c>
      <c r="F1101" s="28" t="s">
        <v>328</v>
      </c>
      <c r="G1101" s="35">
        <v>4</v>
      </c>
      <c r="H1101" s="36">
        <v>8</v>
      </c>
      <c r="I1101" s="29">
        <v>0</v>
      </c>
      <c r="J1101" s="29">
        <v>0</v>
      </c>
      <c r="K1101" s="29">
        <v>0</v>
      </c>
      <c r="L1101" s="29">
        <v>0</v>
      </c>
      <c r="M1101" s="29">
        <v>51</v>
      </c>
      <c r="N1101" s="29">
        <v>51</v>
      </c>
      <c r="O1101" s="29">
        <v>3</v>
      </c>
      <c r="P1101" s="29">
        <v>10</v>
      </c>
      <c r="Q1101" s="29">
        <v>7</v>
      </c>
      <c r="R1101" s="29">
        <v>0</v>
      </c>
      <c r="S1101" s="29">
        <v>0</v>
      </c>
      <c r="T1101" s="29">
        <v>0</v>
      </c>
      <c r="U1101" s="29">
        <v>0</v>
      </c>
      <c r="V1101" s="65">
        <v>122</v>
      </c>
    </row>
    <row r="1102" spans="1:22">
      <c r="A1102" s="27" t="s">
        <v>2</v>
      </c>
      <c r="B1102" s="28">
        <v>19</v>
      </c>
      <c r="C1102" s="28" t="s">
        <v>6</v>
      </c>
      <c r="D1102" s="28" t="s">
        <v>7</v>
      </c>
      <c r="E1102" s="28">
        <v>4478</v>
      </c>
      <c r="F1102" s="28" t="s">
        <v>332</v>
      </c>
      <c r="G1102" s="35">
        <v>4</v>
      </c>
      <c r="H1102" s="36">
        <v>5</v>
      </c>
      <c r="I1102" s="29">
        <v>0</v>
      </c>
      <c r="J1102" s="29">
        <v>0</v>
      </c>
      <c r="K1102" s="29">
        <v>0</v>
      </c>
      <c r="L1102" s="29">
        <v>0</v>
      </c>
      <c r="M1102" s="29">
        <v>71</v>
      </c>
      <c r="N1102" s="29">
        <v>83</v>
      </c>
      <c r="O1102" s="29">
        <v>0</v>
      </c>
      <c r="P1102" s="29">
        <v>0</v>
      </c>
      <c r="Q1102" s="29">
        <v>0</v>
      </c>
      <c r="R1102" s="29">
        <v>0</v>
      </c>
      <c r="S1102" s="29">
        <v>0</v>
      </c>
      <c r="T1102" s="29">
        <v>0</v>
      </c>
      <c r="U1102" s="29">
        <v>0</v>
      </c>
      <c r="V1102" s="65">
        <v>154</v>
      </c>
    </row>
    <row r="1103" spans="1:22">
      <c r="A1103" s="27" t="s">
        <v>2</v>
      </c>
      <c r="B1103" s="28">
        <v>19</v>
      </c>
      <c r="C1103" s="28" t="s">
        <v>6</v>
      </c>
      <c r="D1103" s="28" t="s">
        <v>7</v>
      </c>
      <c r="E1103" s="28">
        <v>4480</v>
      </c>
      <c r="F1103" s="28" t="s">
        <v>333</v>
      </c>
      <c r="G1103" s="35">
        <v>4</v>
      </c>
      <c r="H1103" s="36">
        <v>5</v>
      </c>
      <c r="I1103" s="29">
        <v>0</v>
      </c>
      <c r="J1103" s="29">
        <v>0</v>
      </c>
      <c r="K1103" s="29">
        <v>0</v>
      </c>
      <c r="L1103" s="29">
        <v>0</v>
      </c>
      <c r="M1103" s="29">
        <v>65</v>
      </c>
      <c r="N1103" s="29">
        <v>56</v>
      </c>
      <c r="O1103" s="29">
        <v>0</v>
      </c>
      <c r="P1103" s="29">
        <v>0</v>
      </c>
      <c r="Q1103" s="29">
        <v>0</v>
      </c>
      <c r="R1103" s="29">
        <v>0</v>
      </c>
      <c r="S1103" s="29">
        <v>0</v>
      </c>
      <c r="T1103" s="29">
        <v>0</v>
      </c>
      <c r="U1103" s="29">
        <v>0</v>
      </c>
      <c r="V1103" s="65">
        <v>121</v>
      </c>
    </row>
    <row r="1104" spans="1:22" ht="12" thickBot="1">
      <c r="A1104" s="39" t="s">
        <v>2</v>
      </c>
      <c r="B1104" s="40">
        <v>19</v>
      </c>
      <c r="C1104" s="40" t="s">
        <v>6</v>
      </c>
      <c r="D1104" s="40" t="s">
        <v>7</v>
      </c>
      <c r="E1104" s="40">
        <v>4476</v>
      </c>
      <c r="F1104" s="40" t="s">
        <v>258</v>
      </c>
      <c r="G1104" s="41">
        <v>6</v>
      </c>
      <c r="H1104" s="42">
        <v>9</v>
      </c>
      <c r="I1104" s="43">
        <v>0</v>
      </c>
      <c r="J1104" s="43">
        <v>0</v>
      </c>
      <c r="K1104" s="43">
        <v>0</v>
      </c>
      <c r="L1104" s="43">
        <v>0</v>
      </c>
      <c r="M1104" s="43">
        <v>0</v>
      </c>
      <c r="N1104" s="43">
        <v>0</v>
      </c>
      <c r="O1104" s="43">
        <v>11</v>
      </c>
      <c r="P1104" s="43">
        <v>15</v>
      </c>
      <c r="Q1104" s="43">
        <v>21</v>
      </c>
      <c r="R1104" s="43">
        <v>5</v>
      </c>
      <c r="S1104" s="43">
        <v>0</v>
      </c>
      <c r="T1104" s="43">
        <v>0</v>
      </c>
      <c r="U1104" s="43">
        <v>0</v>
      </c>
      <c r="V1104" s="66">
        <v>52</v>
      </c>
    </row>
    <row r="1105" spans="1:22" ht="12.75" thickTop="1" thickBot="1">
      <c r="A1105" s="77"/>
      <c r="B1105" s="58"/>
      <c r="C1105" s="58"/>
      <c r="D1105" s="58"/>
      <c r="E1105" s="58"/>
      <c r="F1105" s="61" t="s">
        <v>6</v>
      </c>
      <c r="G1105" s="59"/>
      <c r="H1105" s="62"/>
      <c r="I1105" s="59">
        <f t="shared" ref="I1105:V1105" si="44">SUM(I1091:I1104)</f>
        <v>0</v>
      </c>
      <c r="J1105" s="59">
        <f t="shared" si="44"/>
        <v>0</v>
      </c>
      <c r="K1105" s="59">
        <f t="shared" si="44"/>
        <v>0</v>
      </c>
      <c r="L1105" s="59">
        <f t="shared" si="44"/>
        <v>0</v>
      </c>
      <c r="M1105" s="59">
        <f t="shared" si="44"/>
        <v>507</v>
      </c>
      <c r="N1105" s="59">
        <f t="shared" si="44"/>
        <v>530</v>
      </c>
      <c r="O1105" s="59">
        <f t="shared" si="44"/>
        <v>58</v>
      </c>
      <c r="P1105" s="59">
        <f t="shared" si="44"/>
        <v>67</v>
      </c>
      <c r="Q1105" s="59">
        <f t="shared" si="44"/>
        <v>53</v>
      </c>
      <c r="R1105" s="59">
        <f t="shared" si="44"/>
        <v>29</v>
      </c>
      <c r="S1105" s="59">
        <f t="shared" si="44"/>
        <v>7</v>
      </c>
      <c r="T1105" s="59">
        <f t="shared" si="44"/>
        <v>3</v>
      </c>
      <c r="U1105" s="59">
        <f t="shared" si="44"/>
        <v>4</v>
      </c>
      <c r="V1105" s="60">
        <f t="shared" si="44"/>
        <v>1258</v>
      </c>
    </row>
    <row r="1106" spans="1:22" ht="12.75" thickTop="1" thickBot="1">
      <c r="A1106" s="351"/>
    </row>
    <row r="1107" spans="1:22" ht="12" thickTop="1">
      <c r="A1107" s="24" t="s">
        <v>2</v>
      </c>
      <c r="B1107" s="25">
        <v>3070</v>
      </c>
      <c r="C1107" s="25" t="s">
        <v>195</v>
      </c>
      <c r="D1107" s="25" t="s">
        <v>7</v>
      </c>
      <c r="E1107" s="25">
        <v>4436</v>
      </c>
      <c r="F1107" s="25" t="s">
        <v>996</v>
      </c>
      <c r="G1107" s="33">
        <v>5</v>
      </c>
      <c r="H1107" s="34">
        <v>5</v>
      </c>
      <c r="I1107" s="26">
        <v>0</v>
      </c>
      <c r="J1107" s="26">
        <v>0</v>
      </c>
      <c r="K1107" s="26">
        <v>0</v>
      </c>
      <c r="L1107" s="26">
        <v>0</v>
      </c>
      <c r="M1107" s="26">
        <v>0</v>
      </c>
      <c r="N1107" s="26">
        <v>1</v>
      </c>
      <c r="O1107" s="26">
        <v>0</v>
      </c>
      <c r="P1107" s="26">
        <v>0</v>
      </c>
      <c r="Q1107" s="26">
        <v>0</v>
      </c>
      <c r="R1107" s="26">
        <v>0</v>
      </c>
      <c r="S1107" s="26">
        <v>0</v>
      </c>
      <c r="T1107" s="26">
        <v>0</v>
      </c>
      <c r="U1107" s="26">
        <v>0</v>
      </c>
      <c r="V1107" s="63">
        <v>1</v>
      </c>
    </row>
    <row r="1108" spans="1:22">
      <c r="A1108" s="27" t="s">
        <v>2</v>
      </c>
      <c r="B1108" s="28">
        <v>3070</v>
      </c>
      <c r="C1108" s="28" t="s">
        <v>195</v>
      </c>
      <c r="D1108" s="28" t="s">
        <v>7</v>
      </c>
      <c r="E1108" s="28">
        <v>4447</v>
      </c>
      <c r="F1108" s="28" t="s">
        <v>1000</v>
      </c>
      <c r="G1108" s="35">
        <v>3</v>
      </c>
      <c r="H1108" s="36">
        <v>5</v>
      </c>
      <c r="I1108" s="29">
        <v>0</v>
      </c>
      <c r="J1108" s="29">
        <v>0</v>
      </c>
      <c r="K1108" s="29">
        <v>0</v>
      </c>
      <c r="L1108" s="29">
        <v>1</v>
      </c>
      <c r="M1108" s="29">
        <v>43</v>
      </c>
      <c r="N1108" s="29">
        <v>36</v>
      </c>
      <c r="O1108" s="29">
        <v>0</v>
      </c>
      <c r="P1108" s="29">
        <v>0</v>
      </c>
      <c r="Q1108" s="29">
        <v>0</v>
      </c>
      <c r="R1108" s="29">
        <v>0</v>
      </c>
      <c r="S1108" s="29">
        <v>0</v>
      </c>
      <c r="T1108" s="29">
        <v>0</v>
      </c>
      <c r="U1108" s="29">
        <v>0</v>
      </c>
      <c r="V1108" s="65">
        <v>80</v>
      </c>
    </row>
    <row r="1109" spans="1:22">
      <c r="A1109" s="27" t="s">
        <v>2</v>
      </c>
      <c r="B1109" s="28">
        <v>3070</v>
      </c>
      <c r="C1109" s="28" t="s">
        <v>195</v>
      </c>
      <c r="D1109" s="28" t="s">
        <v>7</v>
      </c>
      <c r="E1109" s="28">
        <v>4437</v>
      </c>
      <c r="F1109" s="28" t="s">
        <v>197</v>
      </c>
      <c r="G1109" s="35">
        <v>6</v>
      </c>
      <c r="H1109" s="36">
        <v>8</v>
      </c>
      <c r="I1109" s="29">
        <v>0</v>
      </c>
      <c r="J1109" s="29">
        <v>0</v>
      </c>
      <c r="K1109" s="29">
        <v>0</v>
      </c>
      <c r="L1109" s="29">
        <v>0</v>
      </c>
      <c r="M1109" s="29">
        <v>0</v>
      </c>
      <c r="N1109" s="29">
        <v>0</v>
      </c>
      <c r="O1109" s="29">
        <v>8</v>
      </c>
      <c r="P1109" s="29">
        <v>9</v>
      </c>
      <c r="Q1109" s="29">
        <v>8</v>
      </c>
      <c r="R1109" s="29">
        <v>0</v>
      </c>
      <c r="S1109" s="29">
        <v>0</v>
      </c>
      <c r="T1109" s="29">
        <v>0</v>
      </c>
      <c r="U1109" s="29">
        <v>0</v>
      </c>
      <c r="V1109" s="65">
        <v>25</v>
      </c>
    </row>
    <row r="1110" spans="1:22">
      <c r="A1110" s="27" t="s">
        <v>2</v>
      </c>
      <c r="B1110" s="28">
        <v>3070</v>
      </c>
      <c r="C1110" s="28" t="s">
        <v>195</v>
      </c>
      <c r="D1110" s="28" t="s">
        <v>7</v>
      </c>
      <c r="E1110" s="28">
        <v>2143</v>
      </c>
      <c r="F1110" s="28" t="s">
        <v>994</v>
      </c>
      <c r="G1110" s="35">
        <v>4</v>
      </c>
      <c r="H1110" s="36">
        <v>5</v>
      </c>
      <c r="I1110" s="29">
        <v>0</v>
      </c>
      <c r="J1110" s="29">
        <v>0</v>
      </c>
      <c r="K1110" s="29">
        <v>0</v>
      </c>
      <c r="L1110" s="29">
        <v>0</v>
      </c>
      <c r="M1110" s="29">
        <v>60</v>
      </c>
      <c r="N1110" s="29">
        <v>65</v>
      </c>
      <c r="O1110" s="29">
        <v>0</v>
      </c>
      <c r="P1110" s="29">
        <v>0</v>
      </c>
      <c r="Q1110" s="29">
        <v>0</v>
      </c>
      <c r="R1110" s="29">
        <v>0</v>
      </c>
      <c r="S1110" s="29">
        <v>0</v>
      </c>
      <c r="T1110" s="29">
        <v>0</v>
      </c>
      <c r="U1110" s="29">
        <v>0</v>
      </c>
      <c r="V1110" s="65">
        <v>125</v>
      </c>
    </row>
    <row r="1111" spans="1:22">
      <c r="A1111" s="27" t="s">
        <v>2</v>
      </c>
      <c r="B1111" s="28">
        <v>3070</v>
      </c>
      <c r="C1111" s="28" t="s">
        <v>195</v>
      </c>
      <c r="D1111" s="28" t="s">
        <v>7</v>
      </c>
      <c r="E1111" s="28">
        <v>4439</v>
      </c>
      <c r="F1111" s="28" t="s">
        <v>997</v>
      </c>
      <c r="G1111" s="35">
        <v>6</v>
      </c>
      <c r="H1111" s="36">
        <v>8</v>
      </c>
      <c r="I1111" s="29">
        <v>0</v>
      </c>
      <c r="J1111" s="29">
        <v>0</v>
      </c>
      <c r="K1111" s="29">
        <v>0</v>
      </c>
      <c r="L1111" s="29">
        <v>0</v>
      </c>
      <c r="M1111" s="29">
        <v>0</v>
      </c>
      <c r="N1111" s="29">
        <v>0</v>
      </c>
      <c r="O1111" s="29">
        <v>184</v>
      </c>
      <c r="P1111" s="29">
        <v>28</v>
      </c>
      <c r="Q1111" s="29">
        <v>14</v>
      </c>
      <c r="R1111" s="29">
        <v>0</v>
      </c>
      <c r="S1111" s="29">
        <v>0</v>
      </c>
      <c r="T1111" s="29">
        <v>0</v>
      </c>
      <c r="U1111" s="29">
        <v>0</v>
      </c>
      <c r="V1111" s="65">
        <v>226</v>
      </c>
    </row>
    <row r="1112" spans="1:22">
      <c r="A1112" s="27" t="s">
        <v>2</v>
      </c>
      <c r="B1112" s="28">
        <v>3070</v>
      </c>
      <c r="C1112" s="28" t="s">
        <v>195</v>
      </c>
      <c r="D1112" s="28" t="s">
        <v>7</v>
      </c>
      <c r="E1112" s="28">
        <v>1783</v>
      </c>
      <c r="F1112" s="28" t="s">
        <v>196</v>
      </c>
      <c r="G1112" s="35">
        <v>4</v>
      </c>
      <c r="H1112" s="36">
        <v>5</v>
      </c>
      <c r="I1112" s="29">
        <v>0</v>
      </c>
      <c r="J1112" s="29">
        <v>0</v>
      </c>
      <c r="K1112" s="29">
        <v>0</v>
      </c>
      <c r="L1112" s="29">
        <v>0</v>
      </c>
      <c r="M1112" s="29">
        <v>39</v>
      </c>
      <c r="N1112" s="29">
        <v>52</v>
      </c>
      <c r="O1112" s="29">
        <v>0</v>
      </c>
      <c r="P1112" s="29">
        <v>0</v>
      </c>
      <c r="Q1112" s="29">
        <v>0</v>
      </c>
      <c r="R1112" s="29">
        <v>0</v>
      </c>
      <c r="S1112" s="29">
        <v>0</v>
      </c>
      <c r="T1112" s="29">
        <v>0</v>
      </c>
      <c r="U1112" s="29">
        <v>0</v>
      </c>
      <c r="V1112" s="65">
        <v>91</v>
      </c>
    </row>
    <row r="1113" spans="1:22">
      <c r="A1113" s="27" t="s">
        <v>2</v>
      </c>
      <c r="B1113" s="28">
        <v>3070</v>
      </c>
      <c r="C1113" s="28" t="s">
        <v>195</v>
      </c>
      <c r="D1113" s="28" t="s">
        <v>7</v>
      </c>
      <c r="E1113" s="28">
        <v>4455</v>
      </c>
      <c r="F1113" s="28" t="s">
        <v>1003</v>
      </c>
      <c r="G1113" s="35">
        <v>4</v>
      </c>
      <c r="H1113" s="36">
        <v>7</v>
      </c>
      <c r="I1113" s="29">
        <v>0</v>
      </c>
      <c r="J1113" s="29">
        <v>0</v>
      </c>
      <c r="K1113" s="29">
        <v>0</v>
      </c>
      <c r="L1113" s="29">
        <v>0</v>
      </c>
      <c r="M1113" s="29">
        <v>34</v>
      </c>
      <c r="N1113" s="29">
        <v>41</v>
      </c>
      <c r="O1113" s="29">
        <v>0</v>
      </c>
      <c r="P1113" s="29">
        <v>1</v>
      </c>
      <c r="Q1113" s="29">
        <v>0</v>
      </c>
      <c r="R1113" s="29">
        <v>0</v>
      </c>
      <c r="S1113" s="29">
        <v>0</v>
      </c>
      <c r="T1113" s="29">
        <v>0</v>
      </c>
      <c r="U1113" s="29">
        <v>0</v>
      </c>
      <c r="V1113" s="65">
        <v>76</v>
      </c>
    </row>
    <row r="1114" spans="1:22">
      <c r="A1114" s="27" t="s">
        <v>2</v>
      </c>
      <c r="B1114" s="28">
        <v>3070</v>
      </c>
      <c r="C1114" s="28" t="s">
        <v>195</v>
      </c>
      <c r="D1114" s="28" t="s">
        <v>7</v>
      </c>
      <c r="E1114" s="28">
        <v>4491</v>
      </c>
      <c r="F1114" s="28" t="s">
        <v>1006</v>
      </c>
      <c r="G1114" s="35">
        <v>4</v>
      </c>
      <c r="H1114" s="36">
        <v>8</v>
      </c>
      <c r="I1114" s="29">
        <v>0</v>
      </c>
      <c r="J1114" s="29">
        <v>0</v>
      </c>
      <c r="K1114" s="29">
        <v>0</v>
      </c>
      <c r="L1114" s="29">
        <v>0</v>
      </c>
      <c r="M1114" s="29">
        <v>71</v>
      </c>
      <c r="N1114" s="29">
        <v>76</v>
      </c>
      <c r="O1114" s="29">
        <v>58</v>
      </c>
      <c r="P1114" s="29">
        <v>6</v>
      </c>
      <c r="Q1114" s="29">
        <v>6</v>
      </c>
      <c r="R1114" s="29">
        <v>0</v>
      </c>
      <c r="S1114" s="29">
        <v>0</v>
      </c>
      <c r="T1114" s="29">
        <v>0</v>
      </c>
      <c r="U1114" s="29">
        <v>0</v>
      </c>
      <c r="V1114" s="65">
        <v>217</v>
      </c>
    </row>
    <row r="1115" spans="1:22">
      <c r="A1115" s="27" t="s">
        <v>2</v>
      </c>
      <c r="B1115" s="28">
        <v>3070</v>
      </c>
      <c r="C1115" s="28" t="s">
        <v>195</v>
      </c>
      <c r="D1115" s="28" t="s">
        <v>7</v>
      </c>
      <c r="E1115" s="28">
        <v>4442</v>
      </c>
      <c r="F1115" s="28" t="s">
        <v>998</v>
      </c>
      <c r="G1115" s="35">
        <v>4</v>
      </c>
      <c r="H1115" s="36">
        <v>5</v>
      </c>
      <c r="I1115" s="29">
        <v>0</v>
      </c>
      <c r="J1115" s="29">
        <v>0</v>
      </c>
      <c r="K1115" s="29">
        <v>0</v>
      </c>
      <c r="L1115" s="29">
        <v>0</v>
      </c>
      <c r="M1115" s="29">
        <v>1</v>
      </c>
      <c r="N1115" s="29">
        <v>44</v>
      </c>
      <c r="O1115" s="29">
        <v>0</v>
      </c>
      <c r="P1115" s="29">
        <v>0</v>
      </c>
      <c r="Q1115" s="29">
        <v>0</v>
      </c>
      <c r="R1115" s="29">
        <v>0</v>
      </c>
      <c r="S1115" s="29">
        <v>0</v>
      </c>
      <c r="T1115" s="29">
        <v>0</v>
      </c>
      <c r="U1115" s="29">
        <v>0</v>
      </c>
      <c r="V1115" s="65">
        <v>45</v>
      </c>
    </row>
    <row r="1116" spans="1:22">
      <c r="A1116" s="27" t="s">
        <v>2</v>
      </c>
      <c r="B1116" s="28">
        <v>3070</v>
      </c>
      <c r="C1116" s="28" t="s">
        <v>195</v>
      </c>
      <c r="D1116" s="28" t="s">
        <v>7</v>
      </c>
      <c r="E1116" s="28">
        <v>4463</v>
      </c>
      <c r="F1116" s="28" t="s">
        <v>1005</v>
      </c>
      <c r="G1116" s="35">
        <v>4</v>
      </c>
      <c r="H1116" s="36">
        <v>5</v>
      </c>
      <c r="I1116" s="29">
        <v>0</v>
      </c>
      <c r="J1116" s="29">
        <v>0</v>
      </c>
      <c r="K1116" s="29">
        <v>0</v>
      </c>
      <c r="L1116" s="29">
        <v>0</v>
      </c>
      <c r="M1116" s="29">
        <v>47</v>
      </c>
      <c r="N1116" s="29">
        <v>56</v>
      </c>
      <c r="O1116" s="29">
        <v>0</v>
      </c>
      <c r="P1116" s="29">
        <v>0</v>
      </c>
      <c r="Q1116" s="29">
        <v>0</v>
      </c>
      <c r="R1116" s="29">
        <v>0</v>
      </c>
      <c r="S1116" s="29">
        <v>0</v>
      </c>
      <c r="T1116" s="29">
        <v>0</v>
      </c>
      <c r="U1116" s="29">
        <v>0</v>
      </c>
      <c r="V1116" s="65">
        <v>103</v>
      </c>
    </row>
    <row r="1117" spans="1:22">
      <c r="A1117" s="27" t="s">
        <v>2</v>
      </c>
      <c r="B1117" s="28">
        <v>3070</v>
      </c>
      <c r="C1117" s="28" t="s">
        <v>195</v>
      </c>
      <c r="D1117" s="28" t="s">
        <v>7</v>
      </c>
      <c r="E1117" s="28">
        <v>4433</v>
      </c>
      <c r="F1117" s="28" t="s">
        <v>995</v>
      </c>
      <c r="G1117" s="35">
        <v>9</v>
      </c>
      <c r="H1117" s="36">
        <v>12</v>
      </c>
      <c r="I1117" s="29">
        <v>0</v>
      </c>
      <c r="J1117" s="29">
        <v>0</v>
      </c>
      <c r="K1117" s="29">
        <v>0</v>
      </c>
      <c r="L1117" s="29">
        <v>0</v>
      </c>
      <c r="M1117" s="29">
        <v>0</v>
      </c>
      <c r="N1117" s="29">
        <v>0</v>
      </c>
      <c r="O1117" s="29">
        <v>0</v>
      </c>
      <c r="P1117" s="29">
        <v>0</v>
      </c>
      <c r="Q1117" s="29">
        <v>0</v>
      </c>
      <c r="R1117" s="29">
        <v>40</v>
      </c>
      <c r="S1117" s="29">
        <v>22</v>
      </c>
      <c r="T1117" s="29">
        <v>12</v>
      </c>
      <c r="U1117" s="29">
        <v>5</v>
      </c>
      <c r="V1117" s="65">
        <v>79</v>
      </c>
    </row>
    <row r="1118" spans="1:22">
      <c r="A1118" s="27" t="s">
        <v>2</v>
      </c>
      <c r="B1118" s="28">
        <v>3070</v>
      </c>
      <c r="C1118" s="28" t="s">
        <v>195</v>
      </c>
      <c r="D1118" s="28" t="s">
        <v>7</v>
      </c>
      <c r="E1118" s="28">
        <v>4443</v>
      </c>
      <c r="F1118" s="28" t="s">
        <v>999</v>
      </c>
      <c r="G1118" s="35">
        <v>5</v>
      </c>
      <c r="H1118" s="36">
        <v>5</v>
      </c>
      <c r="I1118" s="29">
        <v>0</v>
      </c>
      <c r="J1118" s="29">
        <v>0</v>
      </c>
      <c r="K1118" s="29">
        <v>0</v>
      </c>
      <c r="L1118" s="29">
        <v>0</v>
      </c>
      <c r="M1118" s="29">
        <v>0</v>
      </c>
      <c r="N1118" s="29">
        <v>59</v>
      </c>
      <c r="O1118" s="29">
        <v>0</v>
      </c>
      <c r="P1118" s="29">
        <v>0</v>
      </c>
      <c r="Q1118" s="29">
        <v>0</v>
      </c>
      <c r="R1118" s="29">
        <v>0</v>
      </c>
      <c r="S1118" s="29">
        <v>0</v>
      </c>
      <c r="T1118" s="29">
        <v>0</v>
      </c>
      <c r="U1118" s="29">
        <v>0</v>
      </c>
      <c r="V1118" s="65">
        <v>59</v>
      </c>
    </row>
    <row r="1119" spans="1:22" ht="12" thickBot="1">
      <c r="A1119" s="27" t="s">
        <v>2</v>
      </c>
      <c r="B1119" s="28">
        <v>3070</v>
      </c>
      <c r="C1119" s="28" t="s">
        <v>195</v>
      </c>
      <c r="D1119" s="28" t="s">
        <v>7</v>
      </c>
      <c r="E1119" s="28">
        <v>4444</v>
      </c>
      <c r="F1119" s="28" t="s">
        <v>198</v>
      </c>
      <c r="G1119" s="35">
        <v>9</v>
      </c>
      <c r="H1119" s="36">
        <v>12</v>
      </c>
      <c r="I1119" s="29">
        <v>0</v>
      </c>
      <c r="J1119" s="29">
        <v>0</v>
      </c>
      <c r="K1119" s="29">
        <v>0</v>
      </c>
      <c r="L1119" s="29">
        <v>0</v>
      </c>
      <c r="M1119" s="29">
        <v>0</v>
      </c>
      <c r="N1119" s="29">
        <v>0</v>
      </c>
      <c r="O1119" s="29">
        <v>0</v>
      </c>
      <c r="P1119" s="29">
        <v>0</v>
      </c>
      <c r="Q1119" s="29">
        <v>0</v>
      </c>
      <c r="R1119" s="29">
        <v>8</v>
      </c>
      <c r="S1119" s="29">
        <v>33</v>
      </c>
      <c r="T1119" s="29">
        <v>22</v>
      </c>
      <c r="U1119" s="29">
        <v>32</v>
      </c>
      <c r="V1119" s="65">
        <v>95</v>
      </c>
    </row>
    <row r="1120" spans="1:22" ht="12.75" thickTop="1" thickBot="1">
      <c r="A1120" s="49" t="s">
        <v>3</v>
      </c>
      <c r="B1120" s="50" t="s">
        <v>1218</v>
      </c>
      <c r="C1120" s="51" t="s">
        <v>1219</v>
      </c>
      <c r="D1120" s="51" t="s">
        <v>1220</v>
      </c>
      <c r="E1120" s="50" t="s">
        <v>1221</v>
      </c>
      <c r="F1120" s="52" t="s">
        <v>1222</v>
      </c>
      <c r="G1120" s="53" t="s">
        <v>1223</v>
      </c>
      <c r="H1120" s="53" t="s">
        <v>1224</v>
      </c>
      <c r="I1120" s="54" t="s">
        <v>4</v>
      </c>
      <c r="J1120" s="50" t="str">
        <f>TEXT(0,1)</f>
        <v>1</v>
      </c>
      <c r="K1120" s="50" t="str">
        <f>TEXT(0,2)</f>
        <v>2</v>
      </c>
      <c r="L1120" s="50" t="str">
        <f>TEXT(0,3)</f>
        <v>3</v>
      </c>
      <c r="M1120" s="50" t="str">
        <f>TEXT(0,4)</f>
        <v>4</v>
      </c>
      <c r="N1120" s="50" t="str">
        <f>TEXT(0,5)</f>
        <v>5</v>
      </c>
      <c r="O1120" s="50" t="str">
        <f>TEXT(0,6)</f>
        <v>6</v>
      </c>
      <c r="P1120" s="50" t="str">
        <f>TEXT(0,7)</f>
        <v>7</v>
      </c>
      <c r="Q1120" s="50" t="str">
        <f>TEXT(0,8)</f>
        <v>8</v>
      </c>
      <c r="R1120" s="50" t="str">
        <f>TEXT(0,9)</f>
        <v>9</v>
      </c>
      <c r="S1120" s="50" t="str">
        <f>TEXT(0,10)</f>
        <v>10</v>
      </c>
      <c r="T1120" s="50" t="str">
        <f>TEXT(0,11)</f>
        <v>11</v>
      </c>
      <c r="U1120" s="55" t="str">
        <f>TEXT(0,12)</f>
        <v>12</v>
      </c>
      <c r="V1120" s="56" t="s">
        <v>5</v>
      </c>
    </row>
    <row r="1121" spans="1:22" ht="12" thickTop="1">
      <c r="A1121" s="27" t="s">
        <v>2</v>
      </c>
      <c r="B1121" s="28">
        <v>3070</v>
      </c>
      <c r="C1121" s="28" t="s">
        <v>195</v>
      </c>
      <c r="D1121" s="28" t="s">
        <v>7</v>
      </c>
      <c r="E1121" s="28">
        <v>1063</v>
      </c>
      <c r="F1121" s="28" t="s">
        <v>993</v>
      </c>
      <c r="G1121" s="35">
        <v>4</v>
      </c>
      <c r="H1121" s="36">
        <v>5</v>
      </c>
      <c r="I1121" s="29">
        <v>0</v>
      </c>
      <c r="J1121" s="29">
        <v>0</v>
      </c>
      <c r="K1121" s="29">
        <v>0</v>
      </c>
      <c r="L1121" s="29">
        <v>0</v>
      </c>
      <c r="M1121" s="29">
        <v>62</v>
      </c>
      <c r="N1121" s="29">
        <v>70</v>
      </c>
      <c r="O1121" s="29">
        <v>0</v>
      </c>
      <c r="P1121" s="29">
        <v>0</v>
      </c>
      <c r="Q1121" s="29">
        <v>0</v>
      </c>
      <c r="R1121" s="29">
        <v>0</v>
      </c>
      <c r="S1121" s="29">
        <v>0</v>
      </c>
      <c r="T1121" s="29">
        <v>0</v>
      </c>
      <c r="U1121" s="29">
        <v>0</v>
      </c>
      <c r="V1121" s="65">
        <v>132</v>
      </c>
    </row>
    <row r="1122" spans="1:22">
      <c r="A1122" s="27" t="s">
        <v>2</v>
      </c>
      <c r="B1122" s="28">
        <v>3070</v>
      </c>
      <c r="C1122" s="28" t="s">
        <v>195</v>
      </c>
      <c r="D1122" s="28" t="s">
        <v>7</v>
      </c>
      <c r="E1122" s="28">
        <v>4445</v>
      </c>
      <c r="F1122" s="28" t="s">
        <v>199</v>
      </c>
      <c r="G1122" s="35">
        <v>4</v>
      </c>
      <c r="H1122" s="36">
        <v>5</v>
      </c>
      <c r="I1122" s="29">
        <v>0</v>
      </c>
      <c r="J1122" s="29">
        <v>0</v>
      </c>
      <c r="K1122" s="29">
        <v>0</v>
      </c>
      <c r="L1122" s="29">
        <v>0</v>
      </c>
      <c r="M1122" s="29">
        <v>21</v>
      </c>
      <c r="N1122" s="29">
        <v>19</v>
      </c>
      <c r="O1122" s="29">
        <v>0</v>
      </c>
      <c r="P1122" s="29">
        <v>0</v>
      </c>
      <c r="Q1122" s="29">
        <v>0</v>
      </c>
      <c r="R1122" s="29">
        <v>0</v>
      </c>
      <c r="S1122" s="29">
        <v>0</v>
      </c>
      <c r="T1122" s="29">
        <v>0</v>
      </c>
      <c r="U1122" s="29">
        <v>0</v>
      </c>
      <c r="V1122" s="65">
        <v>40</v>
      </c>
    </row>
    <row r="1123" spans="1:22">
      <c r="A1123" s="27" t="s">
        <v>2</v>
      </c>
      <c r="B1123" s="28">
        <v>3070</v>
      </c>
      <c r="C1123" s="28" t="s">
        <v>195</v>
      </c>
      <c r="D1123" s="28" t="s">
        <v>7</v>
      </c>
      <c r="E1123" s="28">
        <v>4458</v>
      </c>
      <c r="F1123" s="28" t="s">
        <v>1004</v>
      </c>
      <c r="G1123" s="35">
        <v>5</v>
      </c>
      <c r="H1123" s="36">
        <v>8</v>
      </c>
      <c r="I1123" s="29">
        <v>0</v>
      </c>
      <c r="J1123" s="29">
        <v>0</v>
      </c>
      <c r="K1123" s="29">
        <v>0</v>
      </c>
      <c r="L1123" s="29">
        <v>0</v>
      </c>
      <c r="M1123" s="29">
        <v>0</v>
      </c>
      <c r="N1123" s="29">
        <v>37</v>
      </c>
      <c r="O1123" s="29">
        <v>54</v>
      </c>
      <c r="P1123" s="29">
        <v>26</v>
      </c>
      <c r="Q1123" s="29">
        <v>35</v>
      </c>
      <c r="R1123" s="29">
        <v>0</v>
      </c>
      <c r="S1123" s="29">
        <v>0</v>
      </c>
      <c r="T1123" s="29">
        <v>0</v>
      </c>
      <c r="U1123" s="29">
        <v>0</v>
      </c>
      <c r="V1123" s="65">
        <v>152</v>
      </c>
    </row>
    <row r="1124" spans="1:22">
      <c r="A1124" s="27" t="s">
        <v>2</v>
      </c>
      <c r="B1124" s="28">
        <v>3070</v>
      </c>
      <c r="C1124" s="28" t="s">
        <v>195</v>
      </c>
      <c r="D1124" s="28" t="s">
        <v>7</v>
      </c>
      <c r="E1124" s="28">
        <v>4448</v>
      </c>
      <c r="F1124" s="28" t="s">
        <v>200</v>
      </c>
      <c r="G1124" s="35">
        <v>4</v>
      </c>
      <c r="H1124" s="36">
        <v>5</v>
      </c>
      <c r="I1124" s="29">
        <v>0</v>
      </c>
      <c r="J1124" s="29">
        <v>0</v>
      </c>
      <c r="K1124" s="29">
        <v>0</v>
      </c>
      <c r="L1124" s="29">
        <v>0</v>
      </c>
      <c r="M1124" s="29">
        <v>41</v>
      </c>
      <c r="N1124" s="29">
        <v>36</v>
      </c>
      <c r="O1124" s="29">
        <v>0</v>
      </c>
      <c r="P1124" s="29">
        <v>0</v>
      </c>
      <c r="Q1124" s="29">
        <v>0</v>
      </c>
      <c r="R1124" s="29">
        <v>0</v>
      </c>
      <c r="S1124" s="29">
        <v>0</v>
      </c>
      <c r="T1124" s="29">
        <v>0</v>
      </c>
      <c r="U1124" s="29">
        <v>0</v>
      </c>
      <c r="V1124" s="65">
        <v>77</v>
      </c>
    </row>
    <row r="1125" spans="1:22">
      <c r="A1125" s="27" t="s">
        <v>2</v>
      </c>
      <c r="B1125" s="28">
        <v>3070</v>
      </c>
      <c r="C1125" s="28" t="s">
        <v>195</v>
      </c>
      <c r="D1125" s="28" t="s">
        <v>7</v>
      </c>
      <c r="E1125" s="28">
        <v>4452</v>
      </c>
      <c r="F1125" s="28" t="s">
        <v>1001</v>
      </c>
      <c r="G1125" s="35">
        <v>5</v>
      </c>
      <c r="H1125" s="36">
        <v>5</v>
      </c>
      <c r="I1125" s="29">
        <v>0</v>
      </c>
      <c r="J1125" s="29">
        <v>0</v>
      </c>
      <c r="K1125" s="29">
        <v>0</v>
      </c>
      <c r="L1125" s="29">
        <v>0</v>
      </c>
      <c r="M1125" s="29">
        <v>0</v>
      </c>
      <c r="N1125" s="29">
        <v>37</v>
      </c>
      <c r="O1125" s="29">
        <v>0</v>
      </c>
      <c r="P1125" s="29">
        <v>0</v>
      </c>
      <c r="Q1125" s="29">
        <v>0</v>
      </c>
      <c r="R1125" s="29">
        <v>0</v>
      </c>
      <c r="S1125" s="29">
        <v>0</v>
      </c>
      <c r="T1125" s="29">
        <v>0</v>
      </c>
      <c r="U1125" s="29">
        <v>0</v>
      </c>
      <c r="V1125" s="65">
        <v>37</v>
      </c>
    </row>
    <row r="1126" spans="1:22" ht="12" thickBot="1">
      <c r="A1126" s="39" t="s">
        <v>2</v>
      </c>
      <c r="B1126" s="40">
        <v>3070</v>
      </c>
      <c r="C1126" s="40" t="s">
        <v>195</v>
      </c>
      <c r="D1126" s="40" t="s">
        <v>7</v>
      </c>
      <c r="E1126" s="40">
        <v>4454</v>
      </c>
      <c r="F1126" s="40" t="s">
        <v>1002</v>
      </c>
      <c r="G1126" s="41">
        <v>6</v>
      </c>
      <c r="H1126" s="42">
        <v>8</v>
      </c>
      <c r="I1126" s="43">
        <v>0</v>
      </c>
      <c r="J1126" s="43">
        <v>0</v>
      </c>
      <c r="K1126" s="43">
        <v>0</v>
      </c>
      <c r="L1126" s="43">
        <v>0</v>
      </c>
      <c r="M1126" s="43">
        <v>0</v>
      </c>
      <c r="N1126" s="43">
        <v>0</v>
      </c>
      <c r="O1126" s="43">
        <v>133</v>
      </c>
      <c r="P1126" s="43">
        <v>37</v>
      </c>
      <c r="Q1126" s="43">
        <v>14</v>
      </c>
      <c r="R1126" s="43">
        <v>0</v>
      </c>
      <c r="S1126" s="43">
        <v>0</v>
      </c>
      <c r="T1126" s="43">
        <v>0</v>
      </c>
      <c r="U1126" s="43">
        <v>0</v>
      </c>
      <c r="V1126" s="66">
        <v>184</v>
      </c>
    </row>
    <row r="1127" spans="1:22" ht="12.75" thickTop="1" thickBot="1">
      <c r="A1127" s="77"/>
      <c r="B1127" s="58"/>
      <c r="C1127" s="58"/>
      <c r="D1127" s="58"/>
      <c r="E1127" s="58"/>
      <c r="F1127" s="61" t="s">
        <v>195</v>
      </c>
      <c r="G1127" s="59"/>
      <c r="H1127" s="62"/>
      <c r="I1127" s="59">
        <f t="shared" ref="I1127:V1127" si="45">SUM(I1107:I1126)</f>
        <v>0</v>
      </c>
      <c r="J1127" s="59">
        <f t="shared" si="45"/>
        <v>0</v>
      </c>
      <c r="K1127" s="59">
        <f t="shared" si="45"/>
        <v>0</v>
      </c>
      <c r="L1127" s="59">
        <f t="shared" si="45"/>
        <v>1</v>
      </c>
      <c r="M1127" s="59">
        <f t="shared" si="45"/>
        <v>419</v>
      </c>
      <c r="N1127" s="59">
        <f t="shared" si="45"/>
        <v>629</v>
      </c>
      <c r="O1127" s="59">
        <f t="shared" si="45"/>
        <v>437</v>
      </c>
      <c r="P1127" s="59">
        <f t="shared" si="45"/>
        <v>107</v>
      </c>
      <c r="Q1127" s="59">
        <f t="shared" si="45"/>
        <v>77</v>
      </c>
      <c r="R1127" s="59">
        <f t="shared" si="45"/>
        <v>48</v>
      </c>
      <c r="S1127" s="59">
        <f t="shared" si="45"/>
        <v>55</v>
      </c>
      <c r="T1127" s="59">
        <f t="shared" si="45"/>
        <v>34</v>
      </c>
      <c r="U1127" s="59">
        <f t="shared" si="45"/>
        <v>37</v>
      </c>
      <c r="V1127" s="60">
        <f t="shared" si="45"/>
        <v>1844</v>
      </c>
    </row>
    <row r="1128" spans="1:22" ht="12.75" thickTop="1" thickBot="1">
      <c r="A1128" s="351"/>
    </row>
    <row r="1129" spans="1:22" ht="12" thickTop="1">
      <c r="A1129" s="24" t="s">
        <v>2</v>
      </c>
      <c r="B1129" s="25">
        <v>1190</v>
      </c>
      <c r="C1129" s="25" t="s">
        <v>79</v>
      </c>
      <c r="D1129" s="25" t="s">
        <v>7</v>
      </c>
      <c r="E1129" s="25">
        <v>5232</v>
      </c>
      <c r="F1129" s="25" t="s">
        <v>556</v>
      </c>
      <c r="G1129" s="33">
        <v>4</v>
      </c>
      <c r="H1129" s="34">
        <v>8</v>
      </c>
      <c r="I1129" s="26">
        <v>0</v>
      </c>
      <c r="J1129" s="26">
        <v>0</v>
      </c>
      <c r="K1129" s="26">
        <v>0</v>
      </c>
      <c r="L1129" s="26">
        <v>0</v>
      </c>
      <c r="M1129" s="26">
        <v>33</v>
      </c>
      <c r="N1129" s="26">
        <v>40</v>
      </c>
      <c r="O1129" s="26">
        <v>43</v>
      </c>
      <c r="P1129" s="26">
        <v>5</v>
      </c>
      <c r="Q1129" s="26">
        <v>6</v>
      </c>
      <c r="R1129" s="26">
        <v>0</v>
      </c>
      <c r="S1129" s="26">
        <v>0</v>
      </c>
      <c r="T1129" s="26">
        <v>0</v>
      </c>
      <c r="U1129" s="26">
        <v>0</v>
      </c>
      <c r="V1129" s="63">
        <v>127</v>
      </c>
    </row>
    <row r="1130" spans="1:22">
      <c r="A1130" s="27" t="s">
        <v>2</v>
      </c>
      <c r="B1130" s="28">
        <v>1190</v>
      </c>
      <c r="C1130" s="28" t="s">
        <v>79</v>
      </c>
      <c r="D1130" s="28" t="s">
        <v>7</v>
      </c>
      <c r="E1130" s="28">
        <v>1030</v>
      </c>
      <c r="F1130" s="28" t="s">
        <v>530</v>
      </c>
      <c r="G1130" s="35">
        <v>3</v>
      </c>
      <c r="H1130" s="36">
        <v>8</v>
      </c>
      <c r="I1130" s="29">
        <v>0</v>
      </c>
      <c r="J1130" s="29">
        <v>0</v>
      </c>
      <c r="K1130" s="29">
        <v>0</v>
      </c>
      <c r="L1130" s="29">
        <v>1</v>
      </c>
      <c r="M1130" s="29">
        <v>1</v>
      </c>
      <c r="N1130" s="29">
        <v>70</v>
      </c>
      <c r="O1130" s="29">
        <v>65</v>
      </c>
      <c r="P1130" s="29">
        <v>65</v>
      </c>
      <c r="Q1130" s="29">
        <v>35</v>
      </c>
      <c r="R1130" s="29">
        <v>0</v>
      </c>
      <c r="S1130" s="29">
        <v>0</v>
      </c>
      <c r="T1130" s="29">
        <v>0</v>
      </c>
      <c r="U1130" s="29">
        <v>0</v>
      </c>
      <c r="V1130" s="65">
        <v>237</v>
      </c>
    </row>
    <row r="1131" spans="1:22">
      <c r="A1131" s="27" t="s">
        <v>2</v>
      </c>
      <c r="B1131" s="28">
        <v>1190</v>
      </c>
      <c r="C1131" s="28" t="s">
        <v>79</v>
      </c>
      <c r="D1131" s="28" t="s">
        <v>7</v>
      </c>
      <c r="E1131" s="28">
        <v>5205</v>
      </c>
      <c r="F1131" s="28" t="s">
        <v>544</v>
      </c>
      <c r="G1131" s="35">
        <v>5</v>
      </c>
      <c r="H1131" s="36">
        <v>12</v>
      </c>
      <c r="I1131" s="29">
        <v>0</v>
      </c>
      <c r="J1131" s="29">
        <v>0</v>
      </c>
      <c r="K1131" s="29">
        <v>0</v>
      </c>
      <c r="L1131" s="29">
        <v>0</v>
      </c>
      <c r="M1131" s="29">
        <v>0</v>
      </c>
      <c r="N1131" s="29">
        <v>26</v>
      </c>
      <c r="O1131" s="29">
        <v>21</v>
      </c>
      <c r="P1131" s="29">
        <v>24</v>
      </c>
      <c r="Q1131" s="29">
        <v>2</v>
      </c>
      <c r="R1131" s="29">
        <v>10</v>
      </c>
      <c r="S1131" s="29">
        <v>3</v>
      </c>
      <c r="T1131" s="29">
        <v>4</v>
      </c>
      <c r="U1131" s="29">
        <v>2</v>
      </c>
      <c r="V1131" s="65">
        <v>92</v>
      </c>
    </row>
    <row r="1132" spans="1:22">
      <c r="A1132" s="27" t="s">
        <v>2</v>
      </c>
      <c r="B1132" s="28">
        <v>1190</v>
      </c>
      <c r="C1132" s="28" t="s">
        <v>79</v>
      </c>
      <c r="D1132" s="28" t="s">
        <v>7</v>
      </c>
      <c r="E1132" s="28">
        <v>5228</v>
      </c>
      <c r="F1132" s="28" t="s">
        <v>553</v>
      </c>
      <c r="G1132" s="35">
        <v>9</v>
      </c>
      <c r="H1132" s="36">
        <v>12</v>
      </c>
      <c r="I1132" s="29">
        <v>0</v>
      </c>
      <c r="J1132" s="29">
        <v>0</v>
      </c>
      <c r="K1132" s="29">
        <v>0</v>
      </c>
      <c r="L1132" s="29">
        <v>0</v>
      </c>
      <c r="M1132" s="29">
        <v>0</v>
      </c>
      <c r="N1132" s="29">
        <v>0</v>
      </c>
      <c r="O1132" s="29">
        <v>0</v>
      </c>
      <c r="P1132" s="29">
        <v>0</v>
      </c>
      <c r="Q1132" s="29">
        <v>0</v>
      </c>
      <c r="R1132" s="29">
        <v>17</v>
      </c>
      <c r="S1132" s="29">
        <v>10</v>
      </c>
      <c r="T1132" s="29">
        <v>17</v>
      </c>
      <c r="U1132" s="29">
        <v>13</v>
      </c>
      <c r="V1132" s="65">
        <v>57</v>
      </c>
    </row>
    <row r="1133" spans="1:22">
      <c r="A1133" s="27" t="s">
        <v>2</v>
      </c>
      <c r="B1133" s="28">
        <v>1190</v>
      </c>
      <c r="C1133" s="28" t="s">
        <v>79</v>
      </c>
      <c r="D1133" s="28" t="s">
        <v>7</v>
      </c>
      <c r="E1133" s="28">
        <v>444</v>
      </c>
      <c r="F1133" s="28" t="s">
        <v>529</v>
      </c>
      <c r="G1133" s="35">
        <v>9</v>
      </c>
      <c r="H1133" s="36">
        <v>12</v>
      </c>
      <c r="I1133" s="29">
        <v>0</v>
      </c>
      <c r="J1133" s="29">
        <v>0</v>
      </c>
      <c r="K1133" s="29">
        <v>0</v>
      </c>
      <c r="L1133" s="29">
        <v>0</v>
      </c>
      <c r="M1133" s="29">
        <v>0</v>
      </c>
      <c r="N1133" s="29">
        <v>0</v>
      </c>
      <c r="O1133" s="29">
        <v>0</v>
      </c>
      <c r="P1133" s="29">
        <v>0</v>
      </c>
      <c r="Q1133" s="29">
        <v>0</v>
      </c>
      <c r="R1133" s="29">
        <v>27</v>
      </c>
      <c r="S1133" s="29">
        <v>15</v>
      </c>
      <c r="T1133" s="29">
        <v>4</v>
      </c>
      <c r="U1133" s="29">
        <v>7</v>
      </c>
      <c r="V1133" s="65">
        <v>53</v>
      </c>
    </row>
    <row r="1134" spans="1:22">
      <c r="A1134" s="27" t="s">
        <v>2</v>
      </c>
      <c r="B1134" s="28">
        <v>1190</v>
      </c>
      <c r="C1134" s="28" t="s">
        <v>79</v>
      </c>
      <c r="D1134" s="28" t="s">
        <v>7</v>
      </c>
      <c r="E1134" s="28">
        <v>1763</v>
      </c>
      <c r="F1134" s="28" t="s">
        <v>538</v>
      </c>
      <c r="G1134" s="35">
        <v>5</v>
      </c>
      <c r="H1134" s="36">
        <v>8</v>
      </c>
      <c r="I1134" s="29">
        <v>0</v>
      </c>
      <c r="J1134" s="29">
        <v>0</v>
      </c>
      <c r="K1134" s="29">
        <v>0</v>
      </c>
      <c r="L1134" s="29">
        <v>0</v>
      </c>
      <c r="M1134" s="29">
        <v>0</v>
      </c>
      <c r="N1134" s="29">
        <v>160</v>
      </c>
      <c r="O1134" s="29">
        <v>214</v>
      </c>
      <c r="P1134" s="29">
        <v>4</v>
      </c>
      <c r="Q1134" s="29">
        <v>13</v>
      </c>
      <c r="R1134" s="29">
        <v>0</v>
      </c>
      <c r="S1134" s="29">
        <v>0</v>
      </c>
      <c r="T1134" s="29">
        <v>0</v>
      </c>
      <c r="U1134" s="29">
        <v>0</v>
      </c>
      <c r="V1134" s="65">
        <v>391</v>
      </c>
    </row>
    <row r="1135" spans="1:22">
      <c r="A1135" s="27" t="s">
        <v>2</v>
      </c>
      <c r="B1135" s="28">
        <v>1190</v>
      </c>
      <c r="C1135" s="28" t="s">
        <v>79</v>
      </c>
      <c r="D1135" s="28" t="s">
        <v>7</v>
      </c>
      <c r="E1135" s="28">
        <v>5208</v>
      </c>
      <c r="F1135" s="28" t="s">
        <v>547</v>
      </c>
      <c r="G1135" s="35">
        <v>10</v>
      </c>
      <c r="H1135" s="36">
        <v>12</v>
      </c>
      <c r="I1135" s="29">
        <v>0</v>
      </c>
      <c r="J1135" s="29">
        <v>0</v>
      </c>
      <c r="K1135" s="29">
        <v>0</v>
      </c>
      <c r="L1135" s="29">
        <v>0</v>
      </c>
      <c r="M1135" s="29">
        <v>0</v>
      </c>
      <c r="N1135" s="29">
        <v>0</v>
      </c>
      <c r="O1135" s="29">
        <v>0</v>
      </c>
      <c r="P1135" s="29">
        <v>0</v>
      </c>
      <c r="Q1135" s="29">
        <v>0</v>
      </c>
      <c r="R1135" s="29">
        <v>0</v>
      </c>
      <c r="S1135" s="29">
        <v>11</v>
      </c>
      <c r="T1135" s="29">
        <v>6</v>
      </c>
      <c r="U1135" s="29">
        <v>3</v>
      </c>
      <c r="V1135" s="65">
        <v>20</v>
      </c>
    </row>
    <row r="1136" spans="1:22">
      <c r="A1136" s="27" t="s">
        <v>2</v>
      </c>
      <c r="B1136" s="28">
        <v>1190</v>
      </c>
      <c r="C1136" s="28" t="s">
        <v>79</v>
      </c>
      <c r="D1136" s="28" t="s">
        <v>7</v>
      </c>
      <c r="E1136" s="28">
        <v>5204</v>
      </c>
      <c r="F1136" s="28" t="s">
        <v>543</v>
      </c>
      <c r="G1136" s="35">
        <v>6</v>
      </c>
      <c r="H1136" s="36">
        <v>8</v>
      </c>
      <c r="I1136" s="29">
        <v>0</v>
      </c>
      <c r="J1136" s="29">
        <v>0</v>
      </c>
      <c r="K1136" s="29">
        <v>0</v>
      </c>
      <c r="L1136" s="29">
        <v>0</v>
      </c>
      <c r="M1136" s="29">
        <v>0</v>
      </c>
      <c r="N1136" s="29">
        <v>0</v>
      </c>
      <c r="O1136" s="29">
        <v>154</v>
      </c>
      <c r="P1136" s="29">
        <v>134</v>
      </c>
      <c r="Q1136" s="29">
        <v>1</v>
      </c>
      <c r="R1136" s="29">
        <v>0</v>
      </c>
      <c r="S1136" s="29">
        <v>0</v>
      </c>
      <c r="T1136" s="29">
        <v>0</v>
      </c>
      <c r="U1136" s="29">
        <v>0</v>
      </c>
      <c r="V1136" s="65">
        <v>289</v>
      </c>
    </row>
    <row r="1137" spans="1:22">
      <c r="A1137" s="27" t="s">
        <v>2</v>
      </c>
      <c r="B1137" s="28">
        <v>1190</v>
      </c>
      <c r="C1137" s="28" t="s">
        <v>79</v>
      </c>
      <c r="D1137" s="28" t="s">
        <v>7</v>
      </c>
      <c r="E1137" s="28">
        <v>1584</v>
      </c>
      <c r="F1137" s="28" t="s">
        <v>535</v>
      </c>
      <c r="G1137" s="35">
        <v>5</v>
      </c>
      <c r="H1137" s="36">
        <v>5</v>
      </c>
      <c r="I1137" s="29">
        <v>0</v>
      </c>
      <c r="J1137" s="29">
        <v>0</v>
      </c>
      <c r="K1137" s="29">
        <v>0</v>
      </c>
      <c r="L1137" s="29">
        <v>0</v>
      </c>
      <c r="M1137" s="29">
        <v>0</v>
      </c>
      <c r="N1137" s="29">
        <v>13</v>
      </c>
      <c r="O1137" s="29">
        <v>0</v>
      </c>
      <c r="P1137" s="29">
        <v>0</v>
      </c>
      <c r="Q1137" s="29">
        <v>0</v>
      </c>
      <c r="R1137" s="29">
        <v>0</v>
      </c>
      <c r="S1137" s="29">
        <v>0</v>
      </c>
      <c r="T1137" s="29">
        <v>0</v>
      </c>
      <c r="U1137" s="29">
        <v>0</v>
      </c>
      <c r="V1137" s="65">
        <v>13</v>
      </c>
    </row>
    <row r="1138" spans="1:22">
      <c r="A1138" s="27" t="s">
        <v>2</v>
      </c>
      <c r="B1138" s="28">
        <v>1190</v>
      </c>
      <c r="C1138" s="28" t="s">
        <v>79</v>
      </c>
      <c r="D1138" s="28" t="s">
        <v>7</v>
      </c>
      <c r="E1138" s="28">
        <v>5209</v>
      </c>
      <c r="F1138" s="28" t="s">
        <v>84</v>
      </c>
      <c r="G1138" s="35">
        <v>9</v>
      </c>
      <c r="H1138" s="36">
        <v>12</v>
      </c>
      <c r="I1138" s="29">
        <v>0</v>
      </c>
      <c r="J1138" s="29">
        <v>0</v>
      </c>
      <c r="K1138" s="29">
        <v>0</v>
      </c>
      <c r="L1138" s="29">
        <v>0</v>
      </c>
      <c r="M1138" s="29">
        <v>0</v>
      </c>
      <c r="N1138" s="29">
        <v>0</v>
      </c>
      <c r="O1138" s="29">
        <v>0</v>
      </c>
      <c r="P1138" s="29">
        <v>0</v>
      </c>
      <c r="Q1138" s="29">
        <v>0</v>
      </c>
      <c r="R1138" s="29">
        <v>23</v>
      </c>
      <c r="S1138" s="29">
        <v>17</v>
      </c>
      <c r="T1138" s="29">
        <v>12</v>
      </c>
      <c r="U1138" s="29">
        <v>4</v>
      </c>
      <c r="V1138" s="65">
        <v>56</v>
      </c>
    </row>
    <row r="1139" spans="1:22">
      <c r="A1139" s="27" t="s">
        <v>2</v>
      </c>
      <c r="B1139" s="28">
        <v>1190</v>
      </c>
      <c r="C1139" s="28" t="s">
        <v>79</v>
      </c>
      <c r="D1139" s="28" t="s">
        <v>7</v>
      </c>
      <c r="E1139" s="28">
        <v>5212</v>
      </c>
      <c r="F1139" s="28" t="s">
        <v>548</v>
      </c>
      <c r="G1139" s="35">
        <v>4</v>
      </c>
      <c r="H1139" s="36">
        <v>5</v>
      </c>
      <c r="I1139" s="29">
        <v>0</v>
      </c>
      <c r="J1139" s="29">
        <v>0</v>
      </c>
      <c r="K1139" s="29">
        <v>0</v>
      </c>
      <c r="L1139" s="29">
        <v>0</v>
      </c>
      <c r="M1139" s="29">
        <v>8</v>
      </c>
      <c r="N1139" s="29">
        <v>64</v>
      </c>
      <c r="O1139" s="29">
        <v>0</v>
      </c>
      <c r="P1139" s="29">
        <v>0</v>
      </c>
      <c r="Q1139" s="29">
        <v>0</v>
      </c>
      <c r="R1139" s="29">
        <v>0</v>
      </c>
      <c r="S1139" s="29">
        <v>0</v>
      </c>
      <c r="T1139" s="29">
        <v>0</v>
      </c>
      <c r="U1139" s="29">
        <v>0</v>
      </c>
      <c r="V1139" s="65">
        <v>72</v>
      </c>
    </row>
    <row r="1140" spans="1:22">
      <c r="A1140" s="27" t="s">
        <v>2</v>
      </c>
      <c r="B1140" s="28">
        <v>1190</v>
      </c>
      <c r="C1140" s="28" t="s">
        <v>79</v>
      </c>
      <c r="D1140" s="28" t="s">
        <v>7</v>
      </c>
      <c r="E1140" s="28">
        <v>1762</v>
      </c>
      <c r="F1140" s="28" t="s">
        <v>80</v>
      </c>
      <c r="G1140" s="35">
        <v>4</v>
      </c>
      <c r="H1140" s="36">
        <v>9</v>
      </c>
      <c r="I1140" s="29">
        <v>0</v>
      </c>
      <c r="J1140" s="29">
        <v>0</v>
      </c>
      <c r="K1140" s="29">
        <v>0</v>
      </c>
      <c r="L1140" s="29">
        <v>0</v>
      </c>
      <c r="M1140" s="29">
        <v>58</v>
      </c>
      <c r="N1140" s="29">
        <v>58</v>
      </c>
      <c r="O1140" s="29">
        <v>60</v>
      </c>
      <c r="P1140" s="29">
        <v>46</v>
      </c>
      <c r="Q1140" s="29">
        <v>68</v>
      </c>
      <c r="R1140" s="29">
        <v>60</v>
      </c>
      <c r="S1140" s="29">
        <v>0</v>
      </c>
      <c r="T1140" s="29">
        <v>0</v>
      </c>
      <c r="U1140" s="29">
        <v>0</v>
      </c>
      <c r="V1140" s="65">
        <v>350</v>
      </c>
    </row>
    <row r="1141" spans="1:22">
      <c r="A1141" s="27" t="s">
        <v>2</v>
      </c>
      <c r="B1141" s="28">
        <v>1190</v>
      </c>
      <c r="C1141" s="28" t="s">
        <v>79</v>
      </c>
      <c r="D1141" s="28" t="s">
        <v>7</v>
      </c>
      <c r="E1141" s="28">
        <v>5202</v>
      </c>
      <c r="F1141" s="28" t="s">
        <v>82</v>
      </c>
      <c r="G1141" s="35">
        <v>6</v>
      </c>
      <c r="H1141" s="36">
        <v>8</v>
      </c>
      <c r="I1141" s="29">
        <v>0</v>
      </c>
      <c r="J1141" s="29">
        <v>0</v>
      </c>
      <c r="K1141" s="29">
        <v>0</v>
      </c>
      <c r="L1141" s="29">
        <v>0</v>
      </c>
      <c r="M1141" s="29">
        <v>0</v>
      </c>
      <c r="N1141" s="29">
        <v>0</v>
      </c>
      <c r="O1141" s="29">
        <v>57</v>
      </c>
      <c r="P1141" s="29">
        <v>11</v>
      </c>
      <c r="Q1141" s="29">
        <v>9</v>
      </c>
      <c r="R1141" s="29">
        <v>0</v>
      </c>
      <c r="S1141" s="29">
        <v>0</v>
      </c>
      <c r="T1141" s="29">
        <v>0</v>
      </c>
      <c r="U1141" s="29">
        <v>0</v>
      </c>
      <c r="V1141" s="65">
        <v>77</v>
      </c>
    </row>
    <row r="1142" spans="1:22">
      <c r="A1142" s="27" t="s">
        <v>2</v>
      </c>
      <c r="B1142" s="28">
        <v>1190</v>
      </c>
      <c r="C1142" s="28" t="s">
        <v>79</v>
      </c>
      <c r="D1142" s="28" t="s">
        <v>7</v>
      </c>
      <c r="E1142" s="28">
        <v>5203</v>
      </c>
      <c r="F1142" s="28" t="s">
        <v>83</v>
      </c>
      <c r="G1142" s="35">
        <v>5</v>
      </c>
      <c r="H1142" s="36">
        <v>5</v>
      </c>
      <c r="I1142" s="29">
        <v>0</v>
      </c>
      <c r="J1142" s="29">
        <v>0</v>
      </c>
      <c r="K1142" s="29">
        <v>0</v>
      </c>
      <c r="L1142" s="29">
        <v>0</v>
      </c>
      <c r="M1142" s="29">
        <v>0</v>
      </c>
      <c r="N1142" s="29">
        <v>2</v>
      </c>
      <c r="O1142" s="29">
        <v>0</v>
      </c>
      <c r="P1142" s="29">
        <v>0</v>
      </c>
      <c r="Q1142" s="29">
        <v>0</v>
      </c>
      <c r="R1142" s="29">
        <v>0</v>
      </c>
      <c r="S1142" s="29">
        <v>0</v>
      </c>
      <c r="T1142" s="29">
        <v>0</v>
      </c>
      <c r="U1142" s="29">
        <v>0</v>
      </c>
      <c r="V1142" s="65">
        <v>2</v>
      </c>
    </row>
    <row r="1143" spans="1:22">
      <c r="A1143" s="27" t="s">
        <v>2</v>
      </c>
      <c r="B1143" s="28">
        <v>1190</v>
      </c>
      <c r="C1143" s="28" t="s">
        <v>79</v>
      </c>
      <c r="D1143" s="28" t="s">
        <v>7</v>
      </c>
      <c r="E1143" s="28">
        <v>5216</v>
      </c>
      <c r="F1143" s="28" t="s">
        <v>86</v>
      </c>
      <c r="G1143" s="35">
        <v>4</v>
      </c>
      <c r="H1143" s="36">
        <v>4</v>
      </c>
      <c r="I1143" s="29">
        <v>0</v>
      </c>
      <c r="J1143" s="29">
        <v>0</v>
      </c>
      <c r="K1143" s="29">
        <v>0</v>
      </c>
      <c r="L1143" s="29">
        <v>0</v>
      </c>
      <c r="M1143" s="29">
        <v>86</v>
      </c>
      <c r="N1143" s="29">
        <v>0</v>
      </c>
      <c r="O1143" s="29">
        <v>0</v>
      </c>
      <c r="P1143" s="29">
        <v>0</v>
      </c>
      <c r="Q1143" s="29">
        <v>0</v>
      </c>
      <c r="R1143" s="29">
        <v>0</v>
      </c>
      <c r="S1143" s="29">
        <v>0</v>
      </c>
      <c r="T1143" s="29">
        <v>0</v>
      </c>
      <c r="U1143" s="29">
        <v>0</v>
      </c>
      <c r="V1143" s="65">
        <v>86</v>
      </c>
    </row>
    <row r="1144" spans="1:22">
      <c r="A1144" s="27" t="s">
        <v>2</v>
      </c>
      <c r="B1144" s="28">
        <v>1190</v>
      </c>
      <c r="C1144" s="28" t="s">
        <v>79</v>
      </c>
      <c r="D1144" s="28" t="s">
        <v>7</v>
      </c>
      <c r="E1144" s="28">
        <v>5224</v>
      </c>
      <c r="F1144" s="28" t="s">
        <v>89</v>
      </c>
      <c r="G1144" s="35">
        <v>4</v>
      </c>
      <c r="H1144" s="36">
        <v>5</v>
      </c>
      <c r="I1144" s="29">
        <v>0</v>
      </c>
      <c r="J1144" s="29">
        <v>0</v>
      </c>
      <c r="K1144" s="29">
        <v>0</v>
      </c>
      <c r="L1144" s="29">
        <v>0</v>
      </c>
      <c r="M1144" s="29">
        <v>50</v>
      </c>
      <c r="N1144" s="29">
        <v>47</v>
      </c>
      <c r="O1144" s="29">
        <v>0</v>
      </c>
      <c r="P1144" s="29">
        <v>0</v>
      </c>
      <c r="Q1144" s="29">
        <v>0</v>
      </c>
      <c r="R1144" s="29">
        <v>0</v>
      </c>
      <c r="S1144" s="29">
        <v>0</v>
      </c>
      <c r="T1144" s="29">
        <v>0</v>
      </c>
      <c r="U1144" s="29">
        <v>0</v>
      </c>
      <c r="V1144" s="65">
        <v>97</v>
      </c>
    </row>
    <row r="1145" spans="1:22">
      <c r="A1145" s="27" t="s">
        <v>2</v>
      </c>
      <c r="B1145" s="28">
        <v>1190</v>
      </c>
      <c r="C1145" s="28" t="s">
        <v>79</v>
      </c>
      <c r="D1145" s="28" t="s">
        <v>7</v>
      </c>
      <c r="E1145" s="28">
        <v>5201</v>
      </c>
      <c r="F1145" s="28" t="s">
        <v>81</v>
      </c>
      <c r="G1145" s="35">
        <v>9</v>
      </c>
      <c r="H1145" s="36">
        <v>9</v>
      </c>
      <c r="I1145" s="29">
        <v>0</v>
      </c>
      <c r="J1145" s="29">
        <v>0</v>
      </c>
      <c r="K1145" s="29">
        <v>0</v>
      </c>
      <c r="L1145" s="29">
        <v>0</v>
      </c>
      <c r="M1145" s="29">
        <v>0</v>
      </c>
      <c r="N1145" s="29">
        <v>0</v>
      </c>
      <c r="O1145" s="29">
        <v>0</v>
      </c>
      <c r="P1145" s="29">
        <v>0</v>
      </c>
      <c r="Q1145" s="29">
        <v>0</v>
      </c>
      <c r="R1145" s="29">
        <v>2</v>
      </c>
      <c r="S1145" s="29">
        <v>0</v>
      </c>
      <c r="T1145" s="29">
        <v>0</v>
      </c>
      <c r="U1145" s="29">
        <v>0</v>
      </c>
      <c r="V1145" s="65">
        <v>2</v>
      </c>
    </row>
    <row r="1146" spans="1:22">
      <c r="A1146" s="27" t="s">
        <v>2</v>
      </c>
      <c r="B1146" s="28">
        <v>1190</v>
      </c>
      <c r="C1146" s="28" t="s">
        <v>79</v>
      </c>
      <c r="D1146" s="28" t="s">
        <v>7</v>
      </c>
      <c r="E1146" s="28">
        <v>5226</v>
      </c>
      <c r="F1146" s="28" t="s">
        <v>90</v>
      </c>
      <c r="G1146" s="35">
        <v>4</v>
      </c>
      <c r="H1146" s="36">
        <v>5</v>
      </c>
      <c r="I1146" s="29">
        <v>0</v>
      </c>
      <c r="J1146" s="29">
        <v>0</v>
      </c>
      <c r="K1146" s="29">
        <v>0</v>
      </c>
      <c r="L1146" s="29">
        <v>0</v>
      </c>
      <c r="M1146" s="29">
        <v>63</v>
      </c>
      <c r="N1146" s="29">
        <v>46</v>
      </c>
      <c r="O1146" s="29">
        <v>0</v>
      </c>
      <c r="P1146" s="29">
        <v>0</v>
      </c>
      <c r="Q1146" s="29">
        <v>0</v>
      </c>
      <c r="R1146" s="29">
        <v>0</v>
      </c>
      <c r="S1146" s="29">
        <v>0</v>
      </c>
      <c r="T1146" s="29">
        <v>0</v>
      </c>
      <c r="U1146" s="29">
        <v>0</v>
      </c>
      <c r="V1146" s="65">
        <v>109</v>
      </c>
    </row>
    <row r="1147" spans="1:22">
      <c r="A1147" s="27" t="s">
        <v>2</v>
      </c>
      <c r="B1147" s="28">
        <v>1190</v>
      </c>
      <c r="C1147" s="28" t="s">
        <v>79</v>
      </c>
      <c r="D1147" s="28" t="s">
        <v>7</v>
      </c>
      <c r="E1147" s="28">
        <v>1978</v>
      </c>
      <c r="F1147" s="28" t="s">
        <v>540</v>
      </c>
      <c r="G1147" s="35">
        <v>4</v>
      </c>
      <c r="H1147" s="36">
        <v>8</v>
      </c>
      <c r="I1147" s="29">
        <v>0</v>
      </c>
      <c r="J1147" s="29">
        <v>0</v>
      </c>
      <c r="K1147" s="29">
        <v>0</v>
      </c>
      <c r="L1147" s="29">
        <v>0</v>
      </c>
      <c r="M1147" s="29">
        <v>88</v>
      </c>
      <c r="N1147" s="29">
        <v>72</v>
      </c>
      <c r="O1147" s="29">
        <v>70</v>
      </c>
      <c r="P1147" s="29">
        <v>2</v>
      </c>
      <c r="Q1147" s="29">
        <v>1</v>
      </c>
      <c r="R1147" s="29">
        <v>0</v>
      </c>
      <c r="S1147" s="29">
        <v>0</v>
      </c>
      <c r="T1147" s="29">
        <v>0</v>
      </c>
      <c r="U1147" s="29">
        <v>0</v>
      </c>
      <c r="V1147" s="65">
        <v>233</v>
      </c>
    </row>
    <row r="1148" spans="1:22">
      <c r="A1148" s="27" t="s">
        <v>2</v>
      </c>
      <c r="B1148" s="28">
        <v>1190</v>
      </c>
      <c r="C1148" s="28" t="s">
        <v>79</v>
      </c>
      <c r="D1148" s="28" t="s">
        <v>7</v>
      </c>
      <c r="E1148" s="28">
        <v>1681</v>
      </c>
      <c r="F1148" s="28" t="s">
        <v>537</v>
      </c>
      <c r="G1148" s="35">
        <v>4</v>
      </c>
      <c r="H1148" s="36">
        <v>5</v>
      </c>
      <c r="I1148" s="29">
        <v>0</v>
      </c>
      <c r="J1148" s="29">
        <v>0</v>
      </c>
      <c r="K1148" s="29">
        <v>0</v>
      </c>
      <c r="L1148" s="29">
        <v>0</v>
      </c>
      <c r="M1148" s="29">
        <v>104</v>
      </c>
      <c r="N1148" s="29">
        <v>71</v>
      </c>
      <c r="O1148" s="29">
        <v>0</v>
      </c>
      <c r="P1148" s="29">
        <v>0</v>
      </c>
      <c r="Q1148" s="29">
        <v>0</v>
      </c>
      <c r="R1148" s="29">
        <v>0</v>
      </c>
      <c r="S1148" s="29">
        <v>0</v>
      </c>
      <c r="T1148" s="29">
        <v>0</v>
      </c>
      <c r="U1148" s="29">
        <v>0</v>
      </c>
      <c r="V1148" s="65">
        <v>175</v>
      </c>
    </row>
    <row r="1149" spans="1:22">
      <c r="A1149" s="27" t="s">
        <v>2</v>
      </c>
      <c r="B1149" s="28">
        <v>1190</v>
      </c>
      <c r="C1149" s="28" t="s">
        <v>79</v>
      </c>
      <c r="D1149" s="28" t="s">
        <v>7</v>
      </c>
      <c r="E1149" s="28">
        <v>5213</v>
      </c>
      <c r="F1149" s="28" t="s">
        <v>549</v>
      </c>
      <c r="G1149" s="35">
        <v>4</v>
      </c>
      <c r="H1149" s="36">
        <v>6</v>
      </c>
      <c r="I1149" s="29">
        <v>0</v>
      </c>
      <c r="J1149" s="29">
        <v>0</v>
      </c>
      <c r="K1149" s="29">
        <v>0</v>
      </c>
      <c r="L1149" s="29">
        <v>0</v>
      </c>
      <c r="M1149" s="29">
        <v>22</v>
      </c>
      <c r="N1149" s="29">
        <v>21</v>
      </c>
      <c r="O1149" s="29">
        <v>26</v>
      </c>
      <c r="P1149" s="29">
        <v>0</v>
      </c>
      <c r="Q1149" s="29">
        <v>0</v>
      </c>
      <c r="R1149" s="29">
        <v>0</v>
      </c>
      <c r="S1149" s="29">
        <v>0</v>
      </c>
      <c r="T1149" s="29">
        <v>0</v>
      </c>
      <c r="U1149" s="29">
        <v>0</v>
      </c>
      <c r="V1149" s="65">
        <v>69</v>
      </c>
    </row>
    <row r="1150" spans="1:22">
      <c r="A1150" s="27" t="s">
        <v>2</v>
      </c>
      <c r="B1150" s="28">
        <v>1190</v>
      </c>
      <c r="C1150" s="28" t="s">
        <v>79</v>
      </c>
      <c r="D1150" s="28" t="s">
        <v>7</v>
      </c>
      <c r="E1150" s="28">
        <v>5214</v>
      </c>
      <c r="F1150" s="28" t="s">
        <v>550</v>
      </c>
      <c r="G1150" s="35">
        <v>4</v>
      </c>
      <c r="H1150" s="36">
        <v>8</v>
      </c>
      <c r="I1150" s="29">
        <v>0</v>
      </c>
      <c r="J1150" s="29">
        <v>0</v>
      </c>
      <c r="K1150" s="29">
        <v>0</v>
      </c>
      <c r="L1150" s="29">
        <v>0</v>
      </c>
      <c r="M1150" s="29">
        <v>1</v>
      </c>
      <c r="N1150" s="29">
        <v>21</v>
      </c>
      <c r="O1150" s="29">
        <v>18</v>
      </c>
      <c r="P1150" s="29">
        <v>23</v>
      </c>
      <c r="Q1150" s="29">
        <v>15</v>
      </c>
      <c r="R1150" s="29">
        <v>0</v>
      </c>
      <c r="S1150" s="29">
        <v>0</v>
      </c>
      <c r="T1150" s="29">
        <v>0</v>
      </c>
      <c r="U1150" s="29">
        <v>0</v>
      </c>
      <c r="V1150" s="65">
        <v>78</v>
      </c>
    </row>
    <row r="1151" spans="1:22">
      <c r="A1151" s="27" t="s">
        <v>2</v>
      </c>
      <c r="B1151" s="28">
        <v>1190</v>
      </c>
      <c r="C1151" s="28" t="s">
        <v>79</v>
      </c>
      <c r="D1151" s="28" t="s">
        <v>7</v>
      </c>
      <c r="E1151" s="28">
        <v>1117</v>
      </c>
      <c r="F1151" s="28" t="s">
        <v>532</v>
      </c>
      <c r="G1151" s="35">
        <v>4</v>
      </c>
      <c r="H1151" s="36">
        <v>9</v>
      </c>
      <c r="I1151" s="29">
        <v>0</v>
      </c>
      <c r="J1151" s="29">
        <v>0</v>
      </c>
      <c r="K1151" s="29">
        <v>0</v>
      </c>
      <c r="L1151" s="29">
        <v>0</v>
      </c>
      <c r="M1151" s="29">
        <v>1</v>
      </c>
      <c r="N1151" s="29">
        <v>41</v>
      </c>
      <c r="O1151" s="29">
        <v>98</v>
      </c>
      <c r="P1151" s="29">
        <v>76</v>
      </c>
      <c r="Q1151" s="29">
        <v>18</v>
      </c>
      <c r="R1151" s="29">
        <v>15</v>
      </c>
      <c r="S1151" s="29">
        <v>0</v>
      </c>
      <c r="T1151" s="29">
        <v>0</v>
      </c>
      <c r="U1151" s="29">
        <v>0</v>
      </c>
      <c r="V1151" s="65">
        <v>249</v>
      </c>
    </row>
    <row r="1152" spans="1:22">
      <c r="A1152" s="27" t="s">
        <v>2</v>
      </c>
      <c r="B1152" s="28">
        <v>1190</v>
      </c>
      <c r="C1152" s="28" t="s">
        <v>79</v>
      </c>
      <c r="D1152" s="28" t="s">
        <v>7</v>
      </c>
      <c r="E1152" s="28">
        <v>5221</v>
      </c>
      <c r="F1152" s="28" t="s">
        <v>87</v>
      </c>
      <c r="G1152" s="35">
        <v>6</v>
      </c>
      <c r="H1152" s="36">
        <v>8</v>
      </c>
      <c r="I1152" s="29">
        <v>0</v>
      </c>
      <c r="J1152" s="29">
        <v>0</v>
      </c>
      <c r="K1152" s="29">
        <v>0</v>
      </c>
      <c r="L1152" s="29">
        <v>0</v>
      </c>
      <c r="M1152" s="29">
        <v>0</v>
      </c>
      <c r="N1152" s="29">
        <v>0</v>
      </c>
      <c r="O1152" s="29">
        <v>56</v>
      </c>
      <c r="P1152" s="29">
        <v>17</v>
      </c>
      <c r="Q1152" s="29">
        <v>18</v>
      </c>
      <c r="R1152" s="29">
        <v>0</v>
      </c>
      <c r="S1152" s="29">
        <v>0</v>
      </c>
      <c r="T1152" s="29">
        <v>0</v>
      </c>
      <c r="U1152" s="29">
        <v>0</v>
      </c>
      <c r="V1152" s="65">
        <v>91</v>
      </c>
    </row>
    <row r="1153" spans="1:22">
      <c r="A1153" s="27" t="s">
        <v>2</v>
      </c>
      <c r="B1153" s="28">
        <v>1190</v>
      </c>
      <c r="C1153" s="28" t="s">
        <v>79</v>
      </c>
      <c r="D1153" s="28" t="s">
        <v>7</v>
      </c>
      <c r="E1153" s="28">
        <v>5229</v>
      </c>
      <c r="F1153" s="28" t="s">
        <v>554</v>
      </c>
      <c r="G1153" s="35">
        <v>5</v>
      </c>
      <c r="H1153" s="36">
        <v>8</v>
      </c>
      <c r="I1153" s="29">
        <v>0</v>
      </c>
      <c r="J1153" s="29">
        <v>0</v>
      </c>
      <c r="K1153" s="29">
        <v>0</v>
      </c>
      <c r="L1153" s="29">
        <v>0</v>
      </c>
      <c r="M1153" s="29">
        <v>0</v>
      </c>
      <c r="N1153" s="29">
        <v>65</v>
      </c>
      <c r="O1153" s="29">
        <v>49</v>
      </c>
      <c r="P1153" s="29">
        <v>52</v>
      </c>
      <c r="Q1153" s="29">
        <v>21</v>
      </c>
      <c r="R1153" s="29">
        <v>0</v>
      </c>
      <c r="S1153" s="29">
        <v>0</v>
      </c>
      <c r="T1153" s="29">
        <v>0</v>
      </c>
      <c r="U1153" s="29">
        <v>0</v>
      </c>
      <c r="V1153" s="65">
        <v>187</v>
      </c>
    </row>
    <row r="1154" spans="1:22">
      <c r="A1154" s="27" t="s">
        <v>2</v>
      </c>
      <c r="B1154" s="28">
        <v>1190</v>
      </c>
      <c r="C1154" s="28" t="s">
        <v>79</v>
      </c>
      <c r="D1154" s="28" t="s">
        <v>7</v>
      </c>
      <c r="E1154" s="28">
        <v>5231</v>
      </c>
      <c r="F1154" s="28" t="s">
        <v>555</v>
      </c>
      <c r="G1154" s="35">
        <v>5</v>
      </c>
      <c r="H1154" s="36">
        <v>8</v>
      </c>
      <c r="I1154" s="29">
        <v>0</v>
      </c>
      <c r="J1154" s="29">
        <v>0</v>
      </c>
      <c r="K1154" s="29">
        <v>0</v>
      </c>
      <c r="L1154" s="29">
        <v>0</v>
      </c>
      <c r="M1154" s="29">
        <v>0</v>
      </c>
      <c r="N1154" s="29">
        <v>15</v>
      </c>
      <c r="O1154" s="29">
        <v>67</v>
      </c>
      <c r="P1154" s="29">
        <v>58</v>
      </c>
      <c r="Q1154" s="29">
        <v>5</v>
      </c>
      <c r="R1154" s="29">
        <v>0</v>
      </c>
      <c r="S1154" s="29">
        <v>0</v>
      </c>
      <c r="T1154" s="29">
        <v>0</v>
      </c>
      <c r="U1154" s="29">
        <v>0</v>
      </c>
      <c r="V1154" s="65">
        <v>145</v>
      </c>
    </row>
    <row r="1155" spans="1:22">
      <c r="A1155" s="27" t="s">
        <v>2</v>
      </c>
      <c r="B1155" s="28">
        <v>1190</v>
      </c>
      <c r="C1155" s="28" t="s">
        <v>79</v>
      </c>
      <c r="D1155" s="28" t="s">
        <v>7</v>
      </c>
      <c r="E1155" s="28">
        <v>5206</v>
      </c>
      <c r="F1155" s="28" t="s">
        <v>545</v>
      </c>
      <c r="G1155" s="35">
        <v>5</v>
      </c>
      <c r="H1155" s="36">
        <v>8</v>
      </c>
      <c r="I1155" s="29">
        <v>0</v>
      </c>
      <c r="J1155" s="29">
        <v>0</v>
      </c>
      <c r="K1155" s="29">
        <v>0</v>
      </c>
      <c r="L1155" s="29">
        <v>0</v>
      </c>
      <c r="M1155" s="29">
        <v>0</v>
      </c>
      <c r="N1155" s="29">
        <v>102</v>
      </c>
      <c r="O1155" s="29">
        <v>1</v>
      </c>
      <c r="P1155" s="29">
        <v>0</v>
      </c>
      <c r="Q1155" s="29">
        <v>12</v>
      </c>
      <c r="R1155" s="29">
        <v>0</v>
      </c>
      <c r="S1155" s="29">
        <v>0</v>
      </c>
      <c r="T1155" s="29">
        <v>0</v>
      </c>
      <c r="U1155" s="29">
        <v>0</v>
      </c>
      <c r="V1155" s="65">
        <v>115</v>
      </c>
    </row>
    <row r="1156" spans="1:22">
      <c r="A1156" s="27" t="s">
        <v>2</v>
      </c>
      <c r="B1156" s="28">
        <v>1190</v>
      </c>
      <c r="C1156" s="28" t="s">
        <v>79</v>
      </c>
      <c r="D1156" s="28" t="s">
        <v>7</v>
      </c>
      <c r="E1156" s="28">
        <v>1342</v>
      </c>
      <c r="F1156" s="28" t="s">
        <v>533</v>
      </c>
      <c r="G1156" s="35">
        <v>4</v>
      </c>
      <c r="H1156" s="36">
        <v>4</v>
      </c>
      <c r="I1156" s="29">
        <v>0</v>
      </c>
      <c r="J1156" s="29">
        <v>0</v>
      </c>
      <c r="K1156" s="29">
        <v>0</v>
      </c>
      <c r="L1156" s="29">
        <v>0</v>
      </c>
      <c r="M1156" s="29">
        <v>107</v>
      </c>
      <c r="N1156" s="29">
        <v>0</v>
      </c>
      <c r="O1156" s="29">
        <v>0</v>
      </c>
      <c r="P1156" s="29">
        <v>0</v>
      </c>
      <c r="Q1156" s="29">
        <v>0</v>
      </c>
      <c r="R1156" s="29">
        <v>0</v>
      </c>
      <c r="S1156" s="29">
        <v>0</v>
      </c>
      <c r="T1156" s="29">
        <v>0</v>
      </c>
      <c r="U1156" s="29">
        <v>0</v>
      </c>
      <c r="V1156" s="65">
        <v>107</v>
      </c>
    </row>
    <row r="1157" spans="1:22">
      <c r="A1157" s="27" t="s">
        <v>2</v>
      </c>
      <c r="B1157" s="28">
        <v>1190</v>
      </c>
      <c r="C1157" s="28" t="s">
        <v>79</v>
      </c>
      <c r="D1157" s="28" t="s">
        <v>7</v>
      </c>
      <c r="E1157" s="28">
        <v>1042</v>
      </c>
      <c r="F1157" s="28" t="s">
        <v>531</v>
      </c>
      <c r="G1157" s="35">
        <v>4</v>
      </c>
      <c r="H1157" s="36">
        <v>5</v>
      </c>
      <c r="I1157" s="29">
        <v>0</v>
      </c>
      <c r="J1157" s="29">
        <v>0</v>
      </c>
      <c r="K1157" s="29">
        <v>0</v>
      </c>
      <c r="L1157" s="29">
        <v>0</v>
      </c>
      <c r="M1157" s="29">
        <v>77</v>
      </c>
      <c r="N1157" s="29">
        <v>74</v>
      </c>
      <c r="O1157" s="29">
        <v>0</v>
      </c>
      <c r="P1157" s="29">
        <v>0</v>
      </c>
      <c r="Q1157" s="29">
        <v>0</v>
      </c>
      <c r="R1157" s="29">
        <v>0</v>
      </c>
      <c r="S1157" s="29">
        <v>0</v>
      </c>
      <c r="T1157" s="29">
        <v>0</v>
      </c>
      <c r="U1157" s="29">
        <v>0</v>
      </c>
      <c r="V1157" s="65">
        <v>151</v>
      </c>
    </row>
    <row r="1158" spans="1:22">
      <c r="A1158" s="27" t="s">
        <v>2</v>
      </c>
      <c r="B1158" s="28">
        <v>1190</v>
      </c>
      <c r="C1158" s="28" t="s">
        <v>79</v>
      </c>
      <c r="D1158" s="28" t="s">
        <v>7</v>
      </c>
      <c r="E1158" s="28">
        <v>5397</v>
      </c>
      <c r="F1158" s="28" t="s">
        <v>557</v>
      </c>
      <c r="G1158" s="35">
        <v>1</v>
      </c>
      <c r="H1158" s="36">
        <v>9</v>
      </c>
      <c r="I1158" s="29">
        <v>0</v>
      </c>
      <c r="J1158" s="29">
        <v>1</v>
      </c>
      <c r="K1158" s="29">
        <v>0</v>
      </c>
      <c r="L1158" s="29">
        <v>0</v>
      </c>
      <c r="M1158" s="29">
        <v>52</v>
      </c>
      <c r="N1158" s="29">
        <v>52</v>
      </c>
      <c r="O1158" s="29">
        <v>49</v>
      </c>
      <c r="P1158" s="29">
        <v>43</v>
      </c>
      <c r="Q1158" s="29">
        <v>45</v>
      </c>
      <c r="R1158" s="29">
        <v>33</v>
      </c>
      <c r="S1158" s="29">
        <v>0</v>
      </c>
      <c r="T1158" s="29">
        <v>0</v>
      </c>
      <c r="U1158" s="29">
        <v>0</v>
      </c>
      <c r="V1158" s="65">
        <v>275</v>
      </c>
    </row>
    <row r="1159" spans="1:22">
      <c r="A1159" s="27" t="s">
        <v>2</v>
      </c>
      <c r="B1159" s="28">
        <v>1190</v>
      </c>
      <c r="C1159" s="28" t="s">
        <v>79</v>
      </c>
      <c r="D1159" s="28" t="s">
        <v>7</v>
      </c>
      <c r="E1159" s="28">
        <v>5207</v>
      </c>
      <c r="F1159" s="28" t="s">
        <v>546</v>
      </c>
      <c r="G1159" s="35">
        <v>4</v>
      </c>
      <c r="H1159" s="36">
        <v>6</v>
      </c>
      <c r="I1159" s="29">
        <v>0</v>
      </c>
      <c r="J1159" s="29">
        <v>0</v>
      </c>
      <c r="K1159" s="29">
        <v>0</v>
      </c>
      <c r="L1159" s="29">
        <v>0</v>
      </c>
      <c r="M1159" s="29">
        <v>1</v>
      </c>
      <c r="N1159" s="29">
        <v>16</v>
      </c>
      <c r="O1159" s="29">
        <v>9</v>
      </c>
      <c r="P1159" s="29">
        <v>0</v>
      </c>
      <c r="Q1159" s="29">
        <v>0</v>
      </c>
      <c r="R1159" s="29">
        <v>0</v>
      </c>
      <c r="S1159" s="29">
        <v>0</v>
      </c>
      <c r="T1159" s="29">
        <v>0</v>
      </c>
      <c r="U1159" s="29">
        <v>0</v>
      </c>
      <c r="V1159" s="65">
        <v>26</v>
      </c>
    </row>
    <row r="1160" spans="1:22">
      <c r="A1160" s="27" t="s">
        <v>2</v>
      </c>
      <c r="B1160" s="28">
        <v>1190</v>
      </c>
      <c r="C1160" s="28" t="s">
        <v>79</v>
      </c>
      <c r="D1160" s="28" t="s">
        <v>7</v>
      </c>
      <c r="E1160" s="28">
        <v>1413</v>
      </c>
      <c r="F1160" s="28" t="s">
        <v>534</v>
      </c>
      <c r="G1160" s="35">
        <v>4</v>
      </c>
      <c r="H1160" s="36">
        <v>5</v>
      </c>
      <c r="I1160" s="29">
        <v>0</v>
      </c>
      <c r="J1160" s="29">
        <v>0</v>
      </c>
      <c r="K1160" s="29">
        <v>0</v>
      </c>
      <c r="L1160" s="29">
        <v>0</v>
      </c>
      <c r="M1160" s="29">
        <v>110</v>
      </c>
      <c r="N1160" s="29">
        <v>88</v>
      </c>
      <c r="O1160" s="29">
        <v>0</v>
      </c>
      <c r="P1160" s="29">
        <v>0</v>
      </c>
      <c r="Q1160" s="29">
        <v>0</v>
      </c>
      <c r="R1160" s="29">
        <v>0</v>
      </c>
      <c r="S1160" s="29">
        <v>0</v>
      </c>
      <c r="T1160" s="29">
        <v>0</v>
      </c>
      <c r="U1160" s="29">
        <v>0</v>
      </c>
      <c r="V1160" s="65">
        <v>198</v>
      </c>
    </row>
    <row r="1161" spans="1:22">
      <c r="A1161" s="27" t="s">
        <v>2</v>
      </c>
      <c r="B1161" s="28">
        <v>1190</v>
      </c>
      <c r="C1161" s="28" t="s">
        <v>79</v>
      </c>
      <c r="D1161" s="28" t="s">
        <v>7</v>
      </c>
      <c r="E1161" s="28">
        <v>336</v>
      </c>
      <c r="F1161" s="28" t="s">
        <v>528</v>
      </c>
      <c r="G1161" s="35">
        <v>4</v>
      </c>
      <c r="H1161" s="36">
        <v>4</v>
      </c>
      <c r="I1161" s="29">
        <v>0</v>
      </c>
      <c r="J1161" s="29">
        <v>0</v>
      </c>
      <c r="K1161" s="29">
        <v>0</v>
      </c>
      <c r="L1161" s="29">
        <v>0</v>
      </c>
      <c r="M1161" s="29">
        <v>136</v>
      </c>
      <c r="N1161" s="29">
        <v>0</v>
      </c>
      <c r="O1161" s="29">
        <v>0</v>
      </c>
      <c r="P1161" s="29">
        <v>0</v>
      </c>
      <c r="Q1161" s="29">
        <v>0</v>
      </c>
      <c r="R1161" s="29">
        <v>0</v>
      </c>
      <c r="S1161" s="29">
        <v>0</v>
      </c>
      <c r="T1161" s="29">
        <v>0</v>
      </c>
      <c r="U1161" s="29">
        <v>0</v>
      </c>
      <c r="V1161" s="65">
        <v>136</v>
      </c>
    </row>
    <row r="1162" spans="1:22">
      <c r="A1162" s="27" t="s">
        <v>2</v>
      </c>
      <c r="B1162" s="28">
        <v>1190</v>
      </c>
      <c r="C1162" s="28" t="s">
        <v>79</v>
      </c>
      <c r="D1162" s="28" t="s">
        <v>7</v>
      </c>
      <c r="E1162" s="28">
        <v>1998</v>
      </c>
      <c r="F1162" s="28" t="s">
        <v>541</v>
      </c>
      <c r="G1162" s="35">
        <v>4</v>
      </c>
      <c r="H1162" s="36">
        <v>8</v>
      </c>
      <c r="I1162" s="29">
        <v>0</v>
      </c>
      <c r="J1162" s="29">
        <v>0</v>
      </c>
      <c r="K1162" s="29">
        <v>0</v>
      </c>
      <c r="L1162" s="29">
        <v>0</v>
      </c>
      <c r="M1162" s="29">
        <v>81</v>
      </c>
      <c r="N1162" s="29">
        <v>70</v>
      </c>
      <c r="O1162" s="29">
        <v>66</v>
      </c>
      <c r="P1162" s="29">
        <v>4</v>
      </c>
      <c r="Q1162" s="29">
        <v>6</v>
      </c>
      <c r="R1162" s="29">
        <v>0</v>
      </c>
      <c r="S1162" s="29">
        <v>0</v>
      </c>
      <c r="T1162" s="29">
        <v>0</v>
      </c>
      <c r="U1162" s="29">
        <v>0</v>
      </c>
      <c r="V1162" s="65">
        <v>227</v>
      </c>
    </row>
    <row r="1163" spans="1:22">
      <c r="A1163" s="27" t="s">
        <v>2</v>
      </c>
      <c r="B1163" s="28">
        <v>1190</v>
      </c>
      <c r="C1163" s="28" t="s">
        <v>79</v>
      </c>
      <c r="D1163" s="28" t="s">
        <v>7</v>
      </c>
      <c r="E1163" s="28">
        <v>1673</v>
      </c>
      <c r="F1163" s="28" t="s">
        <v>536</v>
      </c>
      <c r="G1163" s="35">
        <v>4</v>
      </c>
      <c r="H1163" s="36">
        <v>5</v>
      </c>
      <c r="I1163" s="29">
        <v>0</v>
      </c>
      <c r="J1163" s="29">
        <v>0</v>
      </c>
      <c r="K1163" s="29">
        <v>0</v>
      </c>
      <c r="L1163" s="29">
        <v>0</v>
      </c>
      <c r="M1163" s="29">
        <v>73</v>
      </c>
      <c r="N1163" s="29">
        <v>53</v>
      </c>
      <c r="O1163" s="29">
        <v>0</v>
      </c>
      <c r="P1163" s="29">
        <v>0</v>
      </c>
      <c r="Q1163" s="29">
        <v>0</v>
      </c>
      <c r="R1163" s="29">
        <v>0</v>
      </c>
      <c r="S1163" s="29">
        <v>0</v>
      </c>
      <c r="T1163" s="29">
        <v>0</v>
      </c>
      <c r="U1163" s="29">
        <v>0</v>
      </c>
      <c r="V1163" s="65">
        <v>126</v>
      </c>
    </row>
    <row r="1164" spans="1:22" ht="12" thickBot="1">
      <c r="A1164" s="27" t="s">
        <v>2</v>
      </c>
      <c r="B1164" s="28">
        <v>1190</v>
      </c>
      <c r="C1164" s="28" t="s">
        <v>79</v>
      </c>
      <c r="D1164" s="28" t="s">
        <v>7</v>
      </c>
      <c r="E1164" s="28">
        <v>5223</v>
      </c>
      <c r="F1164" s="28" t="s">
        <v>88</v>
      </c>
      <c r="G1164" s="35">
        <v>9</v>
      </c>
      <c r="H1164" s="36">
        <v>12</v>
      </c>
      <c r="I1164" s="29">
        <v>0</v>
      </c>
      <c r="J1164" s="29">
        <v>0</v>
      </c>
      <c r="K1164" s="29">
        <v>0</v>
      </c>
      <c r="L1164" s="29">
        <v>0</v>
      </c>
      <c r="M1164" s="29">
        <v>0</v>
      </c>
      <c r="N1164" s="29">
        <v>0</v>
      </c>
      <c r="O1164" s="29">
        <v>0</v>
      </c>
      <c r="P1164" s="29">
        <v>0</v>
      </c>
      <c r="Q1164" s="29">
        <v>0</v>
      </c>
      <c r="R1164" s="29">
        <v>33</v>
      </c>
      <c r="S1164" s="29">
        <v>14</v>
      </c>
      <c r="T1164" s="29">
        <v>16</v>
      </c>
      <c r="U1164" s="29">
        <v>11</v>
      </c>
      <c r="V1164" s="65">
        <v>74</v>
      </c>
    </row>
    <row r="1165" spans="1:22" ht="12.75" thickTop="1" thickBot="1">
      <c r="A1165" s="49" t="s">
        <v>3</v>
      </c>
      <c r="B1165" s="50" t="s">
        <v>1218</v>
      </c>
      <c r="C1165" s="51" t="s">
        <v>1219</v>
      </c>
      <c r="D1165" s="51" t="s">
        <v>1220</v>
      </c>
      <c r="E1165" s="50" t="s">
        <v>1221</v>
      </c>
      <c r="F1165" s="52" t="s">
        <v>1222</v>
      </c>
      <c r="G1165" s="53" t="s">
        <v>1223</v>
      </c>
      <c r="H1165" s="53" t="s">
        <v>1224</v>
      </c>
      <c r="I1165" s="54" t="s">
        <v>4</v>
      </c>
      <c r="J1165" s="50" t="str">
        <f>TEXT(0,1)</f>
        <v>1</v>
      </c>
      <c r="K1165" s="50" t="str">
        <f>TEXT(0,2)</f>
        <v>2</v>
      </c>
      <c r="L1165" s="50" t="str">
        <f>TEXT(0,3)</f>
        <v>3</v>
      </c>
      <c r="M1165" s="50" t="str">
        <f>TEXT(0,4)</f>
        <v>4</v>
      </c>
      <c r="N1165" s="50" t="str">
        <f>TEXT(0,5)</f>
        <v>5</v>
      </c>
      <c r="O1165" s="50" t="str">
        <f>TEXT(0,6)</f>
        <v>6</v>
      </c>
      <c r="P1165" s="50" t="str">
        <f>TEXT(0,7)</f>
        <v>7</v>
      </c>
      <c r="Q1165" s="50" t="str">
        <f>TEXT(0,8)</f>
        <v>8</v>
      </c>
      <c r="R1165" s="50" t="str">
        <f>TEXT(0,9)</f>
        <v>9</v>
      </c>
      <c r="S1165" s="50" t="str">
        <f>TEXT(0,10)</f>
        <v>10</v>
      </c>
      <c r="T1165" s="50" t="str">
        <f>TEXT(0,11)</f>
        <v>11</v>
      </c>
      <c r="U1165" s="55" t="str">
        <f>TEXT(0,12)</f>
        <v>12</v>
      </c>
      <c r="V1165" s="56" t="s">
        <v>5</v>
      </c>
    </row>
    <row r="1166" spans="1:22" ht="12" thickTop="1">
      <c r="A1166" s="27" t="s">
        <v>2</v>
      </c>
      <c r="B1166" s="28">
        <v>1190</v>
      </c>
      <c r="C1166" s="28" t="s">
        <v>79</v>
      </c>
      <c r="D1166" s="28" t="s">
        <v>7</v>
      </c>
      <c r="E1166" s="28">
        <v>5215</v>
      </c>
      <c r="F1166" s="28" t="s">
        <v>85</v>
      </c>
      <c r="G1166" s="35">
        <v>5</v>
      </c>
      <c r="H1166" s="36">
        <v>8</v>
      </c>
      <c r="I1166" s="29">
        <v>0</v>
      </c>
      <c r="J1166" s="29">
        <v>0</v>
      </c>
      <c r="K1166" s="29">
        <v>0</v>
      </c>
      <c r="L1166" s="29">
        <v>0</v>
      </c>
      <c r="M1166" s="29">
        <v>0</v>
      </c>
      <c r="N1166" s="29">
        <v>92</v>
      </c>
      <c r="O1166" s="29">
        <v>88</v>
      </c>
      <c r="P1166" s="29">
        <v>32</v>
      </c>
      <c r="Q1166" s="29">
        <v>15</v>
      </c>
      <c r="R1166" s="29">
        <v>0</v>
      </c>
      <c r="S1166" s="29">
        <v>0</v>
      </c>
      <c r="T1166" s="29">
        <v>0</v>
      </c>
      <c r="U1166" s="29">
        <v>0</v>
      </c>
      <c r="V1166" s="65">
        <v>227</v>
      </c>
    </row>
    <row r="1167" spans="1:22">
      <c r="A1167" s="27" t="s">
        <v>2</v>
      </c>
      <c r="B1167" s="28">
        <v>1190</v>
      </c>
      <c r="C1167" s="28" t="s">
        <v>79</v>
      </c>
      <c r="D1167" s="28" t="s">
        <v>7</v>
      </c>
      <c r="E1167" s="28">
        <v>5225</v>
      </c>
      <c r="F1167" s="28" t="s">
        <v>552</v>
      </c>
      <c r="G1167" s="35">
        <v>6</v>
      </c>
      <c r="H1167" s="36">
        <v>8</v>
      </c>
      <c r="I1167" s="29">
        <v>0</v>
      </c>
      <c r="J1167" s="29">
        <v>0</v>
      </c>
      <c r="K1167" s="29">
        <v>0</v>
      </c>
      <c r="L1167" s="29">
        <v>0</v>
      </c>
      <c r="M1167" s="29">
        <v>0</v>
      </c>
      <c r="N1167" s="29">
        <v>0</v>
      </c>
      <c r="O1167" s="29">
        <v>48</v>
      </c>
      <c r="P1167" s="29">
        <v>57</v>
      </c>
      <c r="Q1167" s="29">
        <v>39</v>
      </c>
      <c r="R1167" s="29">
        <v>0</v>
      </c>
      <c r="S1167" s="29">
        <v>0</v>
      </c>
      <c r="T1167" s="29">
        <v>0</v>
      </c>
      <c r="U1167" s="29">
        <v>0</v>
      </c>
      <c r="V1167" s="65">
        <v>144</v>
      </c>
    </row>
    <row r="1168" spans="1:22">
      <c r="A1168" s="27" t="s">
        <v>2</v>
      </c>
      <c r="B1168" s="28">
        <v>1190</v>
      </c>
      <c r="C1168" s="28" t="s">
        <v>79</v>
      </c>
      <c r="D1168" s="28" t="s">
        <v>7</v>
      </c>
      <c r="E1168" s="28">
        <v>1764</v>
      </c>
      <c r="F1168" s="28" t="s">
        <v>539</v>
      </c>
      <c r="G1168" s="35">
        <v>9</v>
      </c>
      <c r="H1168" s="36">
        <v>12</v>
      </c>
      <c r="I1168" s="29">
        <v>0</v>
      </c>
      <c r="J1168" s="29">
        <v>0</v>
      </c>
      <c r="K1168" s="29">
        <v>0</v>
      </c>
      <c r="L1168" s="29">
        <v>0</v>
      </c>
      <c r="M1168" s="29">
        <v>0</v>
      </c>
      <c r="N1168" s="29">
        <v>0</v>
      </c>
      <c r="O1168" s="29">
        <v>0</v>
      </c>
      <c r="P1168" s="29">
        <v>0</v>
      </c>
      <c r="Q1168" s="29">
        <v>0</v>
      </c>
      <c r="R1168" s="29">
        <v>21</v>
      </c>
      <c r="S1168" s="29">
        <v>0</v>
      </c>
      <c r="T1168" s="29">
        <v>9</v>
      </c>
      <c r="U1168" s="29">
        <v>2</v>
      </c>
      <c r="V1168" s="65">
        <v>32</v>
      </c>
    </row>
    <row r="1169" spans="1:22">
      <c r="A1169" s="27" t="s">
        <v>2</v>
      </c>
      <c r="B1169" s="28">
        <v>1190</v>
      </c>
      <c r="C1169" s="28" t="s">
        <v>79</v>
      </c>
      <c r="D1169" s="28" t="s">
        <v>7</v>
      </c>
      <c r="E1169" s="28">
        <v>5217</v>
      </c>
      <c r="F1169" s="28" t="s">
        <v>551</v>
      </c>
      <c r="G1169" s="35">
        <v>4</v>
      </c>
      <c r="H1169" s="36">
        <v>8</v>
      </c>
      <c r="I1169" s="29">
        <v>0</v>
      </c>
      <c r="J1169" s="29">
        <v>0</v>
      </c>
      <c r="K1169" s="29">
        <v>0</v>
      </c>
      <c r="L1169" s="29">
        <v>0</v>
      </c>
      <c r="M1169" s="29">
        <v>14</v>
      </c>
      <c r="N1169" s="29">
        <v>20</v>
      </c>
      <c r="O1169" s="29">
        <v>20</v>
      </c>
      <c r="P1169" s="29">
        <v>16</v>
      </c>
      <c r="Q1169" s="29">
        <v>9</v>
      </c>
      <c r="R1169" s="29">
        <v>0</v>
      </c>
      <c r="S1169" s="29">
        <v>0</v>
      </c>
      <c r="T1169" s="29">
        <v>0</v>
      </c>
      <c r="U1169" s="29">
        <v>0</v>
      </c>
      <c r="V1169" s="65">
        <v>79</v>
      </c>
    </row>
    <row r="1170" spans="1:22" ht="12" thickBot="1">
      <c r="A1170" s="39" t="s">
        <v>2</v>
      </c>
      <c r="B1170" s="40">
        <v>1190</v>
      </c>
      <c r="C1170" s="40" t="s">
        <v>79</v>
      </c>
      <c r="D1170" s="40" t="s">
        <v>7</v>
      </c>
      <c r="E1170" s="40">
        <v>2151</v>
      </c>
      <c r="F1170" s="40" t="s">
        <v>542</v>
      </c>
      <c r="G1170" s="41">
        <v>4</v>
      </c>
      <c r="H1170" s="42">
        <v>7</v>
      </c>
      <c r="I1170" s="43">
        <v>0</v>
      </c>
      <c r="J1170" s="43">
        <v>0</v>
      </c>
      <c r="K1170" s="43">
        <v>0</v>
      </c>
      <c r="L1170" s="43">
        <v>0</v>
      </c>
      <c r="M1170" s="43">
        <v>1</v>
      </c>
      <c r="N1170" s="43">
        <v>120</v>
      </c>
      <c r="O1170" s="43">
        <v>25</v>
      </c>
      <c r="P1170" s="43">
        <v>2</v>
      </c>
      <c r="Q1170" s="43">
        <v>0</v>
      </c>
      <c r="R1170" s="43">
        <v>0</v>
      </c>
      <c r="S1170" s="43">
        <v>0</v>
      </c>
      <c r="T1170" s="43">
        <v>0</v>
      </c>
      <c r="U1170" s="43">
        <v>0</v>
      </c>
      <c r="V1170" s="66">
        <v>148</v>
      </c>
    </row>
    <row r="1171" spans="1:22" ht="12.75" thickTop="1" thickBot="1">
      <c r="A1171" s="77"/>
      <c r="B1171" s="58"/>
      <c r="C1171" s="58"/>
      <c r="D1171" s="58"/>
      <c r="E1171" s="58"/>
      <c r="F1171" s="61" t="s">
        <v>79</v>
      </c>
      <c r="G1171" s="59"/>
      <c r="H1171" s="62"/>
      <c r="I1171" s="59">
        <f t="shared" ref="I1171:V1171" si="46">SUM(I1129:I1170)</f>
        <v>0</v>
      </c>
      <c r="J1171" s="59">
        <f t="shared" si="46"/>
        <v>1</v>
      </c>
      <c r="K1171" s="59">
        <f t="shared" si="46"/>
        <v>0</v>
      </c>
      <c r="L1171" s="59">
        <f t="shared" si="46"/>
        <v>1</v>
      </c>
      <c r="M1171" s="59">
        <f t="shared" si="46"/>
        <v>1167</v>
      </c>
      <c r="N1171" s="59">
        <f t="shared" si="46"/>
        <v>1519</v>
      </c>
      <c r="O1171" s="59">
        <f t="shared" si="46"/>
        <v>1304</v>
      </c>
      <c r="P1171" s="59">
        <f t="shared" si="46"/>
        <v>671</v>
      </c>
      <c r="Q1171" s="59">
        <f t="shared" si="46"/>
        <v>338</v>
      </c>
      <c r="R1171" s="59">
        <f t="shared" si="46"/>
        <v>241</v>
      </c>
      <c r="S1171" s="59">
        <f t="shared" si="46"/>
        <v>70</v>
      </c>
      <c r="T1171" s="59">
        <f t="shared" si="46"/>
        <v>68</v>
      </c>
      <c r="U1171" s="59">
        <f t="shared" si="46"/>
        <v>42</v>
      </c>
      <c r="V1171" s="60">
        <f t="shared" si="46"/>
        <v>5422</v>
      </c>
    </row>
    <row r="1172" spans="1:22" ht="12.75" thickTop="1" thickBot="1">
      <c r="A1172" s="351"/>
    </row>
    <row r="1173" spans="1:22" ht="12" thickTop="1">
      <c r="A1173" s="24" t="s">
        <v>2</v>
      </c>
      <c r="B1173" s="25">
        <v>7020</v>
      </c>
      <c r="C1173" s="25" t="s">
        <v>262</v>
      </c>
      <c r="D1173" s="25" t="s">
        <v>7</v>
      </c>
      <c r="E1173" s="25">
        <v>2556</v>
      </c>
      <c r="F1173" s="25" t="s">
        <v>1179</v>
      </c>
      <c r="G1173" s="33">
        <v>10</v>
      </c>
      <c r="H1173" s="34">
        <v>12</v>
      </c>
      <c r="I1173" s="26">
        <v>0</v>
      </c>
      <c r="J1173" s="26">
        <v>0</v>
      </c>
      <c r="K1173" s="26">
        <v>0</v>
      </c>
      <c r="L1173" s="26">
        <v>0</v>
      </c>
      <c r="M1173" s="26">
        <v>0</v>
      </c>
      <c r="N1173" s="26">
        <v>0</v>
      </c>
      <c r="O1173" s="26">
        <v>0</v>
      </c>
      <c r="P1173" s="26">
        <v>0</v>
      </c>
      <c r="Q1173" s="26">
        <v>0</v>
      </c>
      <c r="R1173" s="26">
        <v>0</v>
      </c>
      <c r="S1173" s="26">
        <v>29</v>
      </c>
      <c r="T1173" s="26">
        <v>10</v>
      </c>
      <c r="U1173" s="26">
        <v>16</v>
      </c>
      <c r="V1173" s="63">
        <v>55</v>
      </c>
    </row>
    <row r="1174" spans="1:22">
      <c r="A1174" s="27" t="s">
        <v>2</v>
      </c>
      <c r="B1174" s="28">
        <v>7020</v>
      </c>
      <c r="C1174" s="28" t="s">
        <v>262</v>
      </c>
      <c r="D1174" s="28" t="s">
        <v>7</v>
      </c>
      <c r="E1174" s="28">
        <v>2552</v>
      </c>
      <c r="F1174" s="28" t="s">
        <v>1177</v>
      </c>
      <c r="G1174" s="35">
        <v>1</v>
      </c>
      <c r="H1174" s="36">
        <v>9</v>
      </c>
      <c r="I1174" s="29">
        <v>0</v>
      </c>
      <c r="J1174" s="29">
        <v>71</v>
      </c>
      <c r="K1174" s="29">
        <v>68</v>
      </c>
      <c r="L1174" s="29">
        <v>84</v>
      </c>
      <c r="M1174" s="29">
        <v>108</v>
      </c>
      <c r="N1174" s="29">
        <v>79</v>
      </c>
      <c r="O1174" s="29">
        <v>95</v>
      </c>
      <c r="P1174" s="29">
        <v>92</v>
      </c>
      <c r="Q1174" s="29">
        <v>79</v>
      </c>
      <c r="R1174" s="29">
        <v>70</v>
      </c>
      <c r="S1174" s="29">
        <v>0</v>
      </c>
      <c r="T1174" s="29">
        <v>0</v>
      </c>
      <c r="U1174" s="29">
        <v>0</v>
      </c>
      <c r="V1174" s="65">
        <v>746</v>
      </c>
    </row>
    <row r="1175" spans="1:22">
      <c r="A1175" s="27" t="s">
        <v>2</v>
      </c>
      <c r="B1175" s="28">
        <v>7020</v>
      </c>
      <c r="C1175" s="28" t="s">
        <v>262</v>
      </c>
      <c r="D1175" s="28" t="s">
        <v>7</v>
      </c>
      <c r="E1175" s="28">
        <v>2554</v>
      </c>
      <c r="F1175" s="28" t="s">
        <v>1178</v>
      </c>
      <c r="G1175" s="35">
        <v>4</v>
      </c>
      <c r="H1175" s="36">
        <v>6</v>
      </c>
      <c r="I1175" s="29">
        <v>0</v>
      </c>
      <c r="J1175" s="29">
        <v>0</v>
      </c>
      <c r="K1175" s="29">
        <v>0</v>
      </c>
      <c r="L1175" s="29">
        <v>0</v>
      </c>
      <c r="M1175" s="29">
        <v>45</v>
      </c>
      <c r="N1175" s="29">
        <v>40</v>
      </c>
      <c r="O1175" s="29">
        <v>39</v>
      </c>
      <c r="P1175" s="29">
        <v>0</v>
      </c>
      <c r="Q1175" s="29">
        <v>0</v>
      </c>
      <c r="R1175" s="29">
        <v>0</v>
      </c>
      <c r="S1175" s="29">
        <v>0</v>
      </c>
      <c r="T1175" s="29">
        <v>0</v>
      </c>
      <c r="U1175" s="29">
        <v>0</v>
      </c>
      <c r="V1175" s="65">
        <v>124</v>
      </c>
    </row>
    <row r="1176" spans="1:22">
      <c r="A1176" s="27" t="s">
        <v>2</v>
      </c>
      <c r="B1176" s="28">
        <v>7020</v>
      </c>
      <c r="C1176" s="28" t="s">
        <v>262</v>
      </c>
      <c r="D1176" s="28" t="s">
        <v>7</v>
      </c>
      <c r="E1176" s="28">
        <v>2540</v>
      </c>
      <c r="F1176" s="28" t="s">
        <v>264</v>
      </c>
      <c r="G1176" s="35">
        <v>4</v>
      </c>
      <c r="H1176" s="36">
        <v>6</v>
      </c>
      <c r="I1176" s="29">
        <v>0</v>
      </c>
      <c r="J1176" s="29">
        <v>0</v>
      </c>
      <c r="K1176" s="29">
        <v>0</v>
      </c>
      <c r="L1176" s="29">
        <v>0</v>
      </c>
      <c r="M1176" s="29">
        <v>56</v>
      </c>
      <c r="N1176" s="29">
        <v>45</v>
      </c>
      <c r="O1176" s="29">
        <v>58</v>
      </c>
      <c r="P1176" s="29">
        <v>0</v>
      </c>
      <c r="Q1176" s="29">
        <v>0</v>
      </c>
      <c r="R1176" s="29">
        <v>0</v>
      </c>
      <c r="S1176" s="29">
        <v>0</v>
      </c>
      <c r="T1176" s="29">
        <v>0</v>
      </c>
      <c r="U1176" s="29">
        <v>0</v>
      </c>
      <c r="V1176" s="65">
        <v>159</v>
      </c>
    </row>
    <row r="1177" spans="1:22">
      <c r="A1177" s="27" t="s">
        <v>2</v>
      </c>
      <c r="B1177" s="28">
        <v>7020</v>
      </c>
      <c r="C1177" s="28" t="s">
        <v>262</v>
      </c>
      <c r="D1177" s="28" t="s">
        <v>7</v>
      </c>
      <c r="E1177" s="28">
        <v>1966</v>
      </c>
      <c r="F1177" s="28" t="s">
        <v>263</v>
      </c>
      <c r="G1177" s="35">
        <v>4</v>
      </c>
      <c r="H1177" s="36">
        <v>6</v>
      </c>
      <c r="I1177" s="29">
        <v>0</v>
      </c>
      <c r="J1177" s="29">
        <v>0</v>
      </c>
      <c r="K1177" s="29">
        <v>0</v>
      </c>
      <c r="L1177" s="29">
        <v>0</v>
      </c>
      <c r="M1177" s="29">
        <v>35</v>
      </c>
      <c r="N1177" s="29">
        <v>30</v>
      </c>
      <c r="O1177" s="29">
        <v>25</v>
      </c>
      <c r="P1177" s="29">
        <v>0</v>
      </c>
      <c r="Q1177" s="29">
        <v>0</v>
      </c>
      <c r="R1177" s="29">
        <v>0</v>
      </c>
      <c r="S1177" s="29">
        <v>0</v>
      </c>
      <c r="T1177" s="29">
        <v>0</v>
      </c>
      <c r="U1177" s="29">
        <v>0</v>
      </c>
      <c r="V1177" s="65">
        <v>90</v>
      </c>
    </row>
    <row r="1178" spans="1:22">
      <c r="A1178" s="27" t="s">
        <v>2</v>
      </c>
      <c r="B1178" s="28">
        <v>7020</v>
      </c>
      <c r="C1178" s="28" t="s">
        <v>262</v>
      </c>
      <c r="D1178" s="28" t="s">
        <v>7</v>
      </c>
      <c r="E1178" s="28">
        <v>2545</v>
      </c>
      <c r="F1178" s="28" t="s">
        <v>1173</v>
      </c>
      <c r="G1178" s="35">
        <v>7</v>
      </c>
      <c r="H1178" s="36">
        <v>9</v>
      </c>
      <c r="I1178" s="29">
        <v>0</v>
      </c>
      <c r="J1178" s="29">
        <v>0</v>
      </c>
      <c r="K1178" s="29">
        <v>0</v>
      </c>
      <c r="L1178" s="29">
        <v>0</v>
      </c>
      <c r="M1178" s="29">
        <v>0</v>
      </c>
      <c r="N1178" s="29">
        <v>0</v>
      </c>
      <c r="O1178" s="29">
        <v>0</v>
      </c>
      <c r="P1178" s="29">
        <v>17</v>
      </c>
      <c r="Q1178" s="29">
        <v>13</v>
      </c>
      <c r="R1178" s="29">
        <v>20</v>
      </c>
      <c r="S1178" s="29">
        <v>0</v>
      </c>
      <c r="T1178" s="29">
        <v>0</v>
      </c>
      <c r="U1178" s="29">
        <v>0</v>
      </c>
      <c r="V1178" s="65">
        <v>50</v>
      </c>
    </row>
    <row r="1179" spans="1:22">
      <c r="A1179" s="27" t="s">
        <v>2</v>
      </c>
      <c r="B1179" s="28">
        <v>7020</v>
      </c>
      <c r="C1179" s="28" t="s">
        <v>262</v>
      </c>
      <c r="D1179" s="28" t="s">
        <v>7</v>
      </c>
      <c r="E1179" s="28">
        <v>2557</v>
      </c>
      <c r="F1179" s="28" t="s">
        <v>267</v>
      </c>
      <c r="G1179" s="35">
        <v>4</v>
      </c>
      <c r="H1179" s="36">
        <v>6</v>
      </c>
      <c r="I1179" s="29">
        <v>0</v>
      </c>
      <c r="J1179" s="29">
        <v>0</v>
      </c>
      <c r="K1179" s="29">
        <v>0</v>
      </c>
      <c r="L1179" s="29">
        <v>0</v>
      </c>
      <c r="M1179" s="29">
        <v>40</v>
      </c>
      <c r="N1179" s="29">
        <v>42</v>
      </c>
      <c r="O1179" s="29">
        <v>53</v>
      </c>
      <c r="P1179" s="29">
        <v>0</v>
      </c>
      <c r="Q1179" s="29">
        <v>0</v>
      </c>
      <c r="R1179" s="29">
        <v>0</v>
      </c>
      <c r="S1179" s="29">
        <v>0</v>
      </c>
      <c r="T1179" s="29">
        <v>0</v>
      </c>
      <c r="U1179" s="29">
        <v>0</v>
      </c>
      <c r="V1179" s="65">
        <v>135</v>
      </c>
    </row>
    <row r="1180" spans="1:22">
      <c r="A1180" s="27" t="s">
        <v>2</v>
      </c>
      <c r="B1180" s="28">
        <v>7020</v>
      </c>
      <c r="C1180" s="28" t="s">
        <v>262</v>
      </c>
      <c r="D1180" s="28" t="s">
        <v>7</v>
      </c>
      <c r="E1180" s="28">
        <v>2541</v>
      </c>
      <c r="F1180" s="28" t="s">
        <v>265</v>
      </c>
      <c r="G1180" s="35">
        <v>10</v>
      </c>
      <c r="H1180" s="36">
        <v>12</v>
      </c>
      <c r="I1180" s="29">
        <v>0</v>
      </c>
      <c r="J1180" s="29">
        <v>0</v>
      </c>
      <c r="K1180" s="29">
        <v>0</v>
      </c>
      <c r="L1180" s="29">
        <v>0</v>
      </c>
      <c r="M1180" s="29">
        <v>0</v>
      </c>
      <c r="N1180" s="29">
        <v>0</v>
      </c>
      <c r="O1180" s="29">
        <v>0</v>
      </c>
      <c r="P1180" s="29">
        <v>0</v>
      </c>
      <c r="Q1180" s="29">
        <v>0</v>
      </c>
      <c r="R1180" s="29">
        <v>0</v>
      </c>
      <c r="S1180" s="29">
        <v>33</v>
      </c>
      <c r="T1180" s="29">
        <v>19</v>
      </c>
      <c r="U1180" s="29">
        <v>12</v>
      </c>
      <c r="V1180" s="65">
        <v>64</v>
      </c>
    </row>
    <row r="1181" spans="1:22">
      <c r="A1181" s="27" t="s">
        <v>2</v>
      </c>
      <c r="B1181" s="28">
        <v>7020</v>
      </c>
      <c r="C1181" s="28" t="s">
        <v>262</v>
      </c>
      <c r="D1181" s="28" t="s">
        <v>7</v>
      </c>
      <c r="E1181" s="28">
        <v>2544</v>
      </c>
      <c r="F1181" s="28" t="s">
        <v>1172</v>
      </c>
      <c r="G1181" s="35">
        <v>4</v>
      </c>
      <c r="H1181" s="36">
        <v>6</v>
      </c>
      <c r="I1181" s="29">
        <v>0</v>
      </c>
      <c r="J1181" s="29">
        <v>0</v>
      </c>
      <c r="K1181" s="29">
        <v>0</v>
      </c>
      <c r="L1181" s="29">
        <v>0</v>
      </c>
      <c r="M1181" s="29">
        <v>40</v>
      </c>
      <c r="N1181" s="29">
        <v>41</v>
      </c>
      <c r="O1181" s="29">
        <v>26</v>
      </c>
      <c r="P1181" s="29">
        <v>0</v>
      </c>
      <c r="Q1181" s="29">
        <v>0</v>
      </c>
      <c r="R1181" s="29">
        <v>0</v>
      </c>
      <c r="S1181" s="29">
        <v>0</v>
      </c>
      <c r="T1181" s="29">
        <v>0</v>
      </c>
      <c r="U1181" s="29">
        <v>0</v>
      </c>
      <c r="V1181" s="65">
        <v>107</v>
      </c>
    </row>
    <row r="1182" spans="1:22">
      <c r="A1182" s="27" t="s">
        <v>2</v>
      </c>
      <c r="B1182" s="28">
        <v>7020</v>
      </c>
      <c r="C1182" s="28" t="s">
        <v>262</v>
      </c>
      <c r="D1182" s="28" t="s">
        <v>7</v>
      </c>
      <c r="E1182" s="28">
        <v>2546</v>
      </c>
      <c r="F1182" s="28" t="s">
        <v>1174</v>
      </c>
      <c r="G1182" s="35">
        <v>4</v>
      </c>
      <c r="H1182" s="36">
        <v>6</v>
      </c>
      <c r="I1182" s="29">
        <v>0</v>
      </c>
      <c r="J1182" s="29">
        <v>0</v>
      </c>
      <c r="K1182" s="29">
        <v>0</v>
      </c>
      <c r="L1182" s="29">
        <v>0</v>
      </c>
      <c r="M1182" s="29">
        <v>51</v>
      </c>
      <c r="N1182" s="29">
        <v>66</v>
      </c>
      <c r="O1182" s="29">
        <v>58</v>
      </c>
      <c r="P1182" s="29">
        <v>0</v>
      </c>
      <c r="Q1182" s="29">
        <v>0</v>
      </c>
      <c r="R1182" s="29">
        <v>0</v>
      </c>
      <c r="S1182" s="29">
        <v>0</v>
      </c>
      <c r="T1182" s="29">
        <v>0</v>
      </c>
      <c r="U1182" s="29">
        <v>0</v>
      </c>
      <c r="V1182" s="65">
        <v>175</v>
      </c>
    </row>
    <row r="1183" spans="1:22">
      <c r="A1183" s="27" t="s">
        <v>2</v>
      </c>
      <c r="B1183" s="28">
        <v>7020</v>
      </c>
      <c r="C1183" s="28" t="s">
        <v>262</v>
      </c>
      <c r="D1183" s="28" t="s">
        <v>7</v>
      </c>
      <c r="E1183" s="28">
        <v>2542</v>
      </c>
      <c r="F1183" s="28" t="s">
        <v>1171</v>
      </c>
      <c r="G1183" s="35">
        <v>4</v>
      </c>
      <c r="H1183" s="36">
        <v>6</v>
      </c>
      <c r="I1183" s="29">
        <v>0</v>
      </c>
      <c r="J1183" s="29">
        <v>0</v>
      </c>
      <c r="K1183" s="29">
        <v>0</v>
      </c>
      <c r="L1183" s="29">
        <v>0</v>
      </c>
      <c r="M1183" s="29">
        <v>67</v>
      </c>
      <c r="N1183" s="29">
        <v>97</v>
      </c>
      <c r="O1183" s="29">
        <v>96</v>
      </c>
      <c r="P1183" s="29">
        <v>0</v>
      </c>
      <c r="Q1183" s="29">
        <v>0</v>
      </c>
      <c r="R1183" s="29">
        <v>0</v>
      </c>
      <c r="S1183" s="29">
        <v>0</v>
      </c>
      <c r="T1183" s="29">
        <v>0</v>
      </c>
      <c r="U1183" s="29">
        <v>0</v>
      </c>
      <c r="V1183" s="65">
        <v>260</v>
      </c>
    </row>
    <row r="1184" spans="1:22">
      <c r="A1184" s="27" t="s">
        <v>2</v>
      </c>
      <c r="B1184" s="28">
        <v>7020</v>
      </c>
      <c r="C1184" s="28" t="s">
        <v>262</v>
      </c>
      <c r="D1184" s="28" t="s">
        <v>7</v>
      </c>
      <c r="E1184" s="28">
        <v>2551</v>
      </c>
      <c r="F1184" s="28" t="s">
        <v>1176</v>
      </c>
      <c r="G1184" s="35">
        <v>4</v>
      </c>
      <c r="H1184" s="36">
        <v>6</v>
      </c>
      <c r="I1184" s="29">
        <v>0</v>
      </c>
      <c r="J1184" s="29">
        <v>0</v>
      </c>
      <c r="K1184" s="29">
        <v>0</v>
      </c>
      <c r="L1184" s="29">
        <v>0</v>
      </c>
      <c r="M1184" s="29">
        <v>25</v>
      </c>
      <c r="N1184" s="29">
        <v>25</v>
      </c>
      <c r="O1184" s="29">
        <v>21</v>
      </c>
      <c r="P1184" s="29">
        <v>0</v>
      </c>
      <c r="Q1184" s="29">
        <v>0</v>
      </c>
      <c r="R1184" s="29">
        <v>0</v>
      </c>
      <c r="S1184" s="29">
        <v>0</v>
      </c>
      <c r="T1184" s="29">
        <v>0</v>
      </c>
      <c r="U1184" s="29">
        <v>0</v>
      </c>
      <c r="V1184" s="65">
        <v>71</v>
      </c>
    </row>
    <row r="1185" spans="1:24" ht="12" thickBot="1">
      <c r="A1185" s="39" t="s">
        <v>2</v>
      </c>
      <c r="B1185" s="40">
        <v>7020</v>
      </c>
      <c r="C1185" s="40" t="s">
        <v>262</v>
      </c>
      <c r="D1185" s="40" t="s">
        <v>7</v>
      </c>
      <c r="E1185" s="40">
        <v>2550</v>
      </c>
      <c r="F1185" s="40" t="s">
        <v>1175</v>
      </c>
      <c r="G1185" s="41">
        <v>7</v>
      </c>
      <c r="H1185" s="42">
        <v>9</v>
      </c>
      <c r="I1185" s="43">
        <v>0</v>
      </c>
      <c r="J1185" s="43">
        <v>0</v>
      </c>
      <c r="K1185" s="43">
        <v>0</v>
      </c>
      <c r="L1185" s="43">
        <v>0</v>
      </c>
      <c r="M1185" s="43">
        <v>0</v>
      </c>
      <c r="N1185" s="43">
        <v>0</v>
      </c>
      <c r="O1185" s="43">
        <v>0</v>
      </c>
      <c r="P1185" s="43">
        <v>26</v>
      </c>
      <c r="Q1185" s="43">
        <v>10</v>
      </c>
      <c r="R1185" s="43">
        <v>10</v>
      </c>
      <c r="S1185" s="43">
        <v>0</v>
      </c>
      <c r="T1185" s="43">
        <v>0</v>
      </c>
      <c r="U1185" s="43">
        <v>0</v>
      </c>
      <c r="V1185" s="66">
        <v>46</v>
      </c>
    </row>
    <row r="1186" spans="1:24" ht="12.75" thickTop="1" thickBot="1">
      <c r="A1186" s="77"/>
      <c r="B1186" s="58"/>
      <c r="C1186" s="58"/>
      <c r="D1186" s="58"/>
      <c r="E1186" s="58"/>
      <c r="F1186" s="61" t="s">
        <v>262</v>
      </c>
      <c r="G1186" s="59"/>
      <c r="H1186" s="62"/>
      <c r="I1186" s="59">
        <f t="shared" ref="I1186:V1186" si="47">SUM(I1173:I1185)</f>
        <v>0</v>
      </c>
      <c r="J1186" s="59">
        <f t="shared" si="47"/>
        <v>71</v>
      </c>
      <c r="K1186" s="59">
        <f t="shared" si="47"/>
        <v>68</v>
      </c>
      <c r="L1186" s="59">
        <f t="shared" si="47"/>
        <v>84</v>
      </c>
      <c r="M1186" s="59">
        <f t="shared" si="47"/>
        <v>467</v>
      </c>
      <c r="N1186" s="59">
        <f t="shared" si="47"/>
        <v>465</v>
      </c>
      <c r="O1186" s="59">
        <f t="shared" si="47"/>
        <v>471</v>
      </c>
      <c r="P1186" s="59">
        <f t="shared" si="47"/>
        <v>135</v>
      </c>
      <c r="Q1186" s="59">
        <f t="shared" si="47"/>
        <v>102</v>
      </c>
      <c r="R1186" s="59">
        <f t="shared" si="47"/>
        <v>100</v>
      </c>
      <c r="S1186" s="59">
        <f t="shared" si="47"/>
        <v>62</v>
      </c>
      <c r="T1186" s="59">
        <f t="shared" si="47"/>
        <v>29</v>
      </c>
      <c r="U1186" s="59">
        <f t="shared" si="47"/>
        <v>28</v>
      </c>
      <c r="V1186" s="60">
        <f t="shared" si="47"/>
        <v>2082</v>
      </c>
    </row>
    <row r="1187" spans="1:24" ht="12.75" thickTop="1" thickBot="1">
      <c r="A1187" s="351"/>
      <c r="X1187" s="1">
        <f>COUNTIF(D:E,"public")</f>
        <v>1016</v>
      </c>
    </row>
    <row r="1188" spans="1:24" ht="12" thickTop="1">
      <c r="A1188" s="24" t="s">
        <v>2</v>
      </c>
      <c r="B1188" s="25">
        <v>2185</v>
      </c>
      <c r="C1188" s="25" t="s">
        <v>109</v>
      </c>
      <c r="D1188" s="25" t="s">
        <v>7</v>
      </c>
      <c r="E1188" s="25">
        <v>2872</v>
      </c>
      <c r="F1188" s="25" t="s">
        <v>112</v>
      </c>
      <c r="G1188" s="33">
        <v>4</v>
      </c>
      <c r="H1188" s="34">
        <v>5</v>
      </c>
      <c r="I1188" s="26">
        <v>0</v>
      </c>
      <c r="J1188" s="26">
        <v>0</v>
      </c>
      <c r="K1188" s="26">
        <v>0</v>
      </c>
      <c r="L1188" s="26">
        <v>0</v>
      </c>
      <c r="M1188" s="26">
        <v>21</v>
      </c>
      <c r="N1188" s="26">
        <v>19</v>
      </c>
      <c r="O1188" s="26">
        <v>0</v>
      </c>
      <c r="P1188" s="26">
        <v>0</v>
      </c>
      <c r="Q1188" s="26">
        <v>0</v>
      </c>
      <c r="R1188" s="26">
        <v>0</v>
      </c>
      <c r="S1188" s="26">
        <v>0</v>
      </c>
      <c r="T1188" s="26">
        <v>0</v>
      </c>
      <c r="U1188" s="26">
        <v>0</v>
      </c>
      <c r="V1188" s="63">
        <v>40</v>
      </c>
    </row>
    <row r="1189" spans="1:24">
      <c r="A1189" s="27" t="s">
        <v>2</v>
      </c>
      <c r="B1189" s="28">
        <v>2185</v>
      </c>
      <c r="C1189" s="28" t="s">
        <v>109</v>
      </c>
      <c r="D1189" s="28" t="s">
        <v>7</v>
      </c>
      <c r="E1189" s="28">
        <v>2806</v>
      </c>
      <c r="F1189" s="28" t="s">
        <v>110</v>
      </c>
      <c r="G1189" s="35">
        <v>3</v>
      </c>
      <c r="H1189" s="36">
        <v>10</v>
      </c>
      <c r="I1189" s="29">
        <v>0</v>
      </c>
      <c r="J1189" s="29">
        <v>0</v>
      </c>
      <c r="K1189" s="29">
        <v>0</v>
      </c>
      <c r="L1189" s="29">
        <v>11</v>
      </c>
      <c r="M1189" s="29">
        <v>13</v>
      </c>
      <c r="N1189" s="29">
        <v>13</v>
      </c>
      <c r="O1189" s="29">
        <v>9</v>
      </c>
      <c r="P1189" s="29">
        <v>11</v>
      </c>
      <c r="Q1189" s="29">
        <v>15</v>
      </c>
      <c r="R1189" s="29">
        <v>17</v>
      </c>
      <c r="S1189" s="29">
        <v>2</v>
      </c>
      <c r="T1189" s="29">
        <v>0</v>
      </c>
      <c r="U1189" s="29">
        <v>0</v>
      </c>
      <c r="V1189" s="65">
        <v>91</v>
      </c>
    </row>
    <row r="1190" spans="1:24">
      <c r="A1190" s="27" t="s">
        <v>2</v>
      </c>
      <c r="B1190" s="28">
        <v>2185</v>
      </c>
      <c r="C1190" s="28" t="s">
        <v>109</v>
      </c>
      <c r="D1190" s="28" t="s">
        <v>7</v>
      </c>
      <c r="E1190" s="28">
        <v>2820</v>
      </c>
      <c r="F1190" s="28" t="s">
        <v>581</v>
      </c>
      <c r="G1190" s="35">
        <v>10</v>
      </c>
      <c r="H1190" s="36">
        <v>12</v>
      </c>
      <c r="I1190" s="29">
        <v>0</v>
      </c>
      <c r="J1190" s="29">
        <v>0</v>
      </c>
      <c r="K1190" s="29">
        <v>0</v>
      </c>
      <c r="L1190" s="29">
        <v>0</v>
      </c>
      <c r="M1190" s="29">
        <v>0</v>
      </c>
      <c r="N1190" s="29">
        <v>0</v>
      </c>
      <c r="O1190" s="29">
        <v>0</v>
      </c>
      <c r="P1190" s="29">
        <v>0</v>
      </c>
      <c r="Q1190" s="29">
        <v>0</v>
      </c>
      <c r="R1190" s="29">
        <v>0</v>
      </c>
      <c r="S1190" s="29">
        <v>44</v>
      </c>
      <c r="T1190" s="29">
        <v>19</v>
      </c>
      <c r="U1190" s="29">
        <v>3</v>
      </c>
      <c r="V1190" s="65">
        <v>66</v>
      </c>
    </row>
    <row r="1191" spans="1:24">
      <c r="A1191" s="27" t="s">
        <v>2</v>
      </c>
      <c r="B1191" s="28">
        <v>2185</v>
      </c>
      <c r="C1191" s="28" t="s">
        <v>109</v>
      </c>
      <c r="D1191" s="28" t="s">
        <v>7</v>
      </c>
      <c r="E1191" s="28">
        <v>2803</v>
      </c>
      <c r="F1191" s="28" t="s">
        <v>580</v>
      </c>
      <c r="G1191" s="35">
        <v>4</v>
      </c>
      <c r="H1191" s="36">
        <v>6</v>
      </c>
      <c r="I1191" s="29">
        <v>0</v>
      </c>
      <c r="J1191" s="29">
        <v>0</v>
      </c>
      <c r="K1191" s="29">
        <v>0</v>
      </c>
      <c r="L1191" s="29">
        <v>0</v>
      </c>
      <c r="M1191" s="29">
        <v>31</v>
      </c>
      <c r="N1191" s="29">
        <v>50</v>
      </c>
      <c r="O1191" s="29">
        <v>33</v>
      </c>
      <c r="P1191" s="29">
        <v>0</v>
      </c>
      <c r="Q1191" s="29">
        <v>0</v>
      </c>
      <c r="R1191" s="29">
        <v>0</v>
      </c>
      <c r="S1191" s="29">
        <v>0</v>
      </c>
      <c r="T1191" s="29">
        <v>0</v>
      </c>
      <c r="U1191" s="29">
        <v>0</v>
      </c>
      <c r="V1191" s="65">
        <v>114</v>
      </c>
    </row>
    <row r="1192" spans="1:24">
      <c r="A1192" s="27" t="s">
        <v>2</v>
      </c>
      <c r="B1192" s="28">
        <v>2185</v>
      </c>
      <c r="C1192" s="28" t="s">
        <v>109</v>
      </c>
      <c r="D1192" s="28" t="s">
        <v>7</v>
      </c>
      <c r="E1192" s="28">
        <v>2802</v>
      </c>
      <c r="F1192" s="28" t="s">
        <v>579</v>
      </c>
      <c r="G1192" s="35">
        <v>7</v>
      </c>
      <c r="H1192" s="36">
        <v>9</v>
      </c>
      <c r="I1192" s="29">
        <v>0</v>
      </c>
      <c r="J1192" s="29">
        <v>0</v>
      </c>
      <c r="K1192" s="29">
        <v>0</v>
      </c>
      <c r="L1192" s="29">
        <v>0</v>
      </c>
      <c r="M1192" s="29">
        <v>0</v>
      </c>
      <c r="N1192" s="29">
        <v>0</v>
      </c>
      <c r="O1192" s="29">
        <v>0</v>
      </c>
      <c r="P1192" s="29">
        <v>43</v>
      </c>
      <c r="Q1192" s="29">
        <v>8</v>
      </c>
      <c r="R1192" s="29">
        <v>11</v>
      </c>
      <c r="S1192" s="29">
        <v>0</v>
      </c>
      <c r="T1192" s="29">
        <v>0</v>
      </c>
      <c r="U1192" s="29">
        <v>0</v>
      </c>
      <c r="V1192" s="65">
        <v>62</v>
      </c>
    </row>
    <row r="1193" spans="1:24">
      <c r="A1193" s="27" t="s">
        <v>2</v>
      </c>
      <c r="B1193" s="28">
        <v>2185</v>
      </c>
      <c r="C1193" s="28" t="s">
        <v>109</v>
      </c>
      <c r="D1193" s="28" t="s">
        <v>7</v>
      </c>
      <c r="E1193" s="28">
        <v>2835</v>
      </c>
      <c r="F1193" s="28" t="s">
        <v>582</v>
      </c>
      <c r="G1193" s="35">
        <v>4</v>
      </c>
      <c r="H1193" s="36">
        <v>9</v>
      </c>
      <c r="I1193" s="29">
        <v>0</v>
      </c>
      <c r="J1193" s="29">
        <v>0</v>
      </c>
      <c r="K1193" s="29">
        <v>0</v>
      </c>
      <c r="L1193" s="29">
        <v>0</v>
      </c>
      <c r="M1193" s="29">
        <v>37</v>
      </c>
      <c r="N1193" s="29">
        <v>41</v>
      </c>
      <c r="O1193" s="29">
        <v>41</v>
      </c>
      <c r="P1193" s="29">
        <v>41</v>
      </c>
      <c r="Q1193" s="29">
        <v>47</v>
      </c>
      <c r="R1193" s="29">
        <v>27</v>
      </c>
      <c r="S1193" s="29">
        <v>0</v>
      </c>
      <c r="T1193" s="29">
        <v>0</v>
      </c>
      <c r="U1193" s="29">
        <v>0</v>
      </c>
      <c r="V1193" s="65">
        <v>234</v>
      </c>
    </row>
    <row r="1194" spans="1:24" ht="12" thickBot="1">
      <c r="A1194" s="39" t="s">
        <v>2</v>
      </c>
      <c r="B1194" s="40">
        <v>2185</v>
      </c>
      <c r="C1194" s="40" t="s">
        <v>109</v>
      </c>
      <c r="D1194" s="40" t="s">
        <v>7</v>
      </c>
      <c r="E1194" s="40">
        <v>2871</v>
      </c>
      <c r="F1194" s="40" t="s">
        <v>111</v>
      </c>
      <c r="G1194" s="41">
        <v>6</v>
      </c>
      <c r="H1194" s="42">
        <v>9</v>
      </c>
      <c r="I1194" s="43">
        <v>0</v>
      </c>
      <c r="J1194" s="43">
        <v>0</v>
      </c>
      <c r="K1194" s="43">
        <v>0</v>
      </c>
      <c r="L1194" s="43">
        <v>0</v>
      </c>
      <c r="M1194" s="43">
        <v>0</v>
      </c>
      <c r="N1194" s="43">
        <v>0</v>
      </c>
      <c r="O1194" s="43">
        <v>28</v>
      </c>
      <c r="P1194" s="43">
        <v>29</v>
      </c>
      <c r="Q1194" s="43">
        <v>24</v>
      </c>
      <c r="R1194" s="43">
        <v>26</v>
      </c>
      <c r="S1194" s="43">
        <v>0</v>
      </c>
      <c r="T1194" s="43">
        <v>0</v>
      </c>
      <c r="U1194" s="43">
        <v>0</v>
      </c>
      <c r="V1194" s="66">
        <v>107</v>
      </c>
    </row>
    <row r="1195" spans="1:24" ht="12.75" thickTop="1" thickBot="1">
      <c r="A1195" s="77"/>
      <c r="B1195" s="58"/>
      <c r="C1195" s="58"/>
      <c r="D1195" s="58"/>
      <c r="E1195" s="58"/>
      <c r="F1195" s="61" t="s">
        <v>109</v>
      </c>
      <c r="G1195" s="59"/>
      <c r="H1195" s="62"/>
      <c r="I1195" s="59">
        <f t="shared" ref="I1195:V1195" si="48">SUM(I1188:I1194)</f>
        <v>0</v>
      </c>
      <c r="J1195" s="59">
        <f t="shared" si="48"/>
        <v>0</v>
      </c>
      <c r="K1195" s="59">
        <f t="shared" si="48"/>
        <v>0</v>
      </c>
      <c r="L1195" s="59">
        <f t="shared" si="48"/>
        <v>11</v>
      </c>
      <c r="M1195" s="59">
        <f t="shared" si="48"/>
        <v>102</v>
      </c>
      <c r="N1195" s="59">
        <f t="shared" si="48"/>
        <v>123</v>
      </c>
      <c r="O1195" s="59">
        <f t="shared" si="48"/>
        <v>111</v>
      </c>
      <c r="P1195" s="59">
        <f t="shared" si="48"/>
        <v>124</v>
      </c>
      <c r="Q1195" s="59">
        <f t="shared" si="48"/>
        <v>94</v>
      </c>
      <c r="R1195" s="59">
        <f t="shared" si="48"/>
        <v>81</v>
      </c>
      <c r="S1195" s="59">
        <f t="shared" si="48"/>
        <v>46</v>
      </c>
      <c r="T1195" s="59">
        <f t="shared" si="48"/>
        <v>19</v>
      </c>
      <c r="U1195" s="59">
        <f t="shared" si="48"/>
        <v>3</v>
      </c>
      <c r="V1195" s="60">
        <f t="shared" si="48"/>
        <v>714</v>
      </c>
    </row>
    <row r="1196" spans="1:24" ht="12.75" thickTop="1" thickBot="1">
      <c r="A1196" s="351"/>
    </row>
    <row r="1197" spans="1:24" ht="12" thickTop="1">
      <c r="A1197" s="24" t="s">
        <v>2</v>
      </c>
      <c r="B1197" s="25">
        <v>20</v>
      </c>
      <c r="C1197" s="25" t="s">
        <v>12</v>
      </c>
      <c r="D1197" s="25" t="s">
        <v>7</v>
      </c>
      <c r="E1197" s="25">
        <v>1496</v>
      </c>
      <c r="F1197" s="25" t="s">
        <v>13</v>
      </c>
      <c r="G1197" s="33">
        <v>4</v>
      </c>
      <c r="H1197" s="34">
        <v>4</v>
      </c>
      <c r="I1197" s="26">
        <v>0</v>
      </c>
      <c r="J1197" s="26">
        <v>0</v>
      </c>
      <c r="K1197" s="26">
        <v>0</v>
      </c>
      <c r="L1197" s="26">
        <v>0</v>
      </c>
      <c r="M1197" s="26">
        <v>45</v>
      </c>
      <c r="N1197" s="26">
        <v>0</v>
      </c>
      <c r="O1197" s="26">
        <v>0</v>
      </c>
      <c r="P1197" s="26">
        <v>0</v>
      </c>
      <c r="Q1197" s="26">
        <v>0</v>
      </c>
      <c r="R1197" s="26">
        <v>0</v>
      </c>
      <c r="S1197" s="26">
        <v>0</v>
      </c>
      <c r="T1197" s="26">
        <v>0</v>
      </c>
      <c r="U1197" s="26">
        <v>0</v>
      </c>
      <c r="V1197" s="63">
        <v>45</v>
      </c>
    </row>
    <row r="1198" spans="1:24">
      <c r="A1198" s="27" t="s">
        <v>2</v>
      </c>
      <c r="B1198" s="28">
        <v>20</v>
      </c>
      <c r="C1198" s="28" t="s">
        <v>12</v>
      </c>
      <c r="D1198" s="28" t="s">
        <v>7</v>
      </c>
      <c r="E1198" s="28">
        <v>3272</v>
      </c>
      <c r="F1198" s="28" t="s">
        <v>335</v>
      </c>
      <c r="G1198" s="35">
        <v>10</v>
      </c>
      <c r="H1198" s="36">
        <v>12</v>
      </c>
      <c r="I1198" s="29">
        <v>0</v>
      </c>
      <c r="J1198" s="29">
        <v>0</v>
      </c>
      <c r="K1198" s="29">
        <v>0</v>
      </c>
      <c r="L1198" s="29">
        <v>0</v>
      </c>
      <c r="M1198" s="29">
        <v>0</v>
      </c>
      <c r="N1198" s="29">
        <v>0</v>
      </c>
      <c r="O1198" s="29">
        <v>0</v>
      </c>
      <c r="P1198" s="29">
        <v>0</v>
      </c>
      <c r="Q1198" s="29">
        <v>0</v>
      </c>
      <c r="R1198" s="29">
        <v>0</v>
      </c>
      <c r="S1198" s="29">
        <v>16</v>
      </c>
      <c r="T1198" s="29">
        <v>4</v>
      </c>
      <c r="U1198" s="29">
        <v>2</v>
      </c>
      <c r="V1198" s="65">
        <v>22</v>
      </c>
    </row>
    <row r="1199" spans="1:24" ht="12" thickBot="1">
      <c r="A1199" s="39" t="s">
        <v>2</v>
      </c>
      <c r="B1199" s="40">
        <v>20</v>
      </c>
      <c r="C1199" s="40" t="s">
        <v>12</v>
      </c>
      <c r="D1199" s="40" t="s">
        <v>7</v>
      </c>
      <c r="E1199" s="40">
        <v>2060</v>
      </c>
      <c r="F1199" s="40" t="s">
        <v>14</v>
      </c>
      <c r="G1199" s="41">
        <v>5</v>
      </c>
      <c r="H1199" s="42">
        <v>6</v>
      </c>
      <c r="I1199" s="43">
        <v>0</v>
      </c>
      <c r="J1199" s="43">
        <v>0</v>
      </c>
      <c r="K1199" s="43">
        <v>0</v>
      </c>
      <c r="L1199" s="43">
        <v>0</v>
      </c>
      <c r="M1199" s="43">
        <v>0</v>
      </c>
      <c r="N1199" s="43">
        <v>43</v>
      </c>
      <c r="O1199" s="43">
        <v>40</v>
      </c>
      <c r="P1199" s="43">
        <v>0</v>
      </c>
      <c r="Q1199" s="43">
        <v>0</v>
      </c>
      <c r="R1199" s="43">
        <v>0</v>
      </c>
      <c r="S1199" s="43">
        <v>0</v>
      </c>
      <c r="T1199" s="43">
        <v>0</v>
      </c>
      <c r="U1199" s="43">
        <v>0</v>
      </c>
      <c r="V1199" s="66">
        <v>83</v>
      </c>
    </row>
    <row r="1200" spans="1:24" ht="12.75" thickTop="1" thickBot="1">
      <c r="A1200" s="77"/>
      <c r="B1200" s="58"/>
      <c r="C1200" s="58"/>
      <c r="D1200" s="58"/>
      <c r="E1200" s="58"/>
      <c r="F1200" s="61" t="s">
        <v>12</v>
      </c>
      <c r="G1200" s="59"/>
      <c r="H1200" s="62"/>
      <c r="I1200" s="59">
        <f t="shared" ref="I1200:V1200" si="49">SUM(I1197:I1199)</f>
        <v>0</v>
      </c>
      <c r="J1200" s="59">
        <f t="shared" si="49"/>
        <v>0</v>
      </c>
      <c r="K1200" s="59">
        <f t="shared" si="49"/>
        <v>0</v>
      </c>
      <c r="L1200" s="59">
        <f t="shared" si="49"/>
        <v>0</v>
      </c>
      <c r="M1200" s="59">
        <f t="shared" si="49"/>
        <v>45</v>
      </c>
      <c r="N1200" s="59">
        <f t="shared" si="49"/>
        <v>43</v>
      </c>
      <c r="O1200" s="59">
        <f t="shared" si="49"/>
        <v>40</v>
      </c>
      <c r="P1200" s="59">
        <f t="shared" si="49"/>
        <v>0</v>
      </c>
      <c r="Q1200" s="59">
        <f t="shared" si="49"/>
        <v>0</v>
      </c>
      <c r="R1200" s="59">
        <f t="shared" si="49"/>
        <v>0</v>
      </c>
      <c r="S1200" s="59">
        <f t="shared" si="49"/>
        <v>16</v>
      </c>
      <c r="T1200" s="59">
        <f t="shared" si="49"/>
        <v>4</v>
      </c>
      <c r="U1200" s="59">
        <f t="shared" si="49"/>
        <v>2</v>
      </c>
      <c r="V1200" s="60">
        <f t="shared" si="49"/>
        <v>150</v>
      </c>
    </row>
    <row r="1201" spans="1:22" ht="12.75" thickTop="1" thickBot="1">
      <c r="A1201" s="351"/>
    </row>
    <row r="1202" spans="1:22" ht="12" thickTop="1">
      <c r="A1202" s="24" t="s">
        <v>2</v>
      </c>
      <c r="B1202" s="25">
        <v>1110</v>
      </c>
      <c r="C1202" s="25" t="s">
        <v>66</v>
      </c>
      <c r="D1202" s="25" t="s">
        <v>7</v>
      </c>
      <c r="E1202" s="25">
        <v>2501</v>
      </c>
      <c r="F1202" s="25" t="s">
        <v>500</v>
      </c>
      <c r="G1202" s="33">
        <v>4</v>
      </c>
      <c r="H1202" s="34">
        <v>4</v>
      </c>
      <c r="I1202" s="26">
        <v>0</v>
      </c>
      <c r="J1202" s="26">
        <v>0</v>
      </c>
      <c r="K1202" s="26">
        <v>0</v>
      </c>
      <c r="L1202" s="26">
        <v>0</v>
      </c>
      <c r="M1202" s="26">
        <v>31</v>
      </c>
      <c r="N1202" s="26">
        <v>0</v>
      </c>
      <c r="O1202" s="26">
        <v>0</v>
      </c>
      <c r="P1202" s="26">
        <v>0</v>
      </c>
      <c r="Q1202" s="26">
        <v>0</v>
      </c>
      <c r="R1202" s="26">
        <v>0</v>
      </c>
      <c r="S1202" s="26">
        <v>0</v>
      </c>
      <c r="T1202" s="26">
        <v>0</v>
      </c>
      <c r="U1202" s="26">
        <v>0</v>
      </c>
      <c r="V1202" s="63">
        <v>31</v>
      </c>
    </row>
    <row r="1203" spans="1:22">
      <c r="A1203" s="27" t="s">
        <v>2</v>
      </c>
      <c r="B1203" s="28">
        <v>1110</v>
      </c>
      <c r="C1203" s="28" t="s">
        <v>66</v>
      </c>
      <c r="D1203" s="28" t="s">
        <v>7</v>
      </c>
      <c r="E1203" s="28">
        <v>2502</v>
      </c>
      <c r="F1203" s="28" t="s">
        <v>501</v>
      </c>
      <c r="G1203" s="35">
        <v>4</v>
      </c>
      <c r="H1203" s="36">
        <v>6</v>
      </c>
      <c r="I1203" s="29">
        <v>0</v>
      </c>
      <c r="J1203" s="29">
        <v>0</v>
      </c>
      <c r="K1203" s="29">
        <v>0</v>
      </c>
      <c r="L1203" s="29">
        <v>0</v>
      </c>
      <c r="M1203" s="29">
        <v>45</v>
      </c>
      <c r="N1203" s="29">
        <v>38</v>
      </c>
      <c r="O1203" s="29">
        <v>38</v>
      </c>
      <c r="P1203" s="29">
        <v>0</v>
      </c>
      <c r="Q1203" s="29">
        <v>0</v>
      </c>
      <c r="R1203" s="29">
        <v>0</v>
      </c>
      <c r="S1203" s="29">
        <v>0</v>
      </c>
      <c r="T1203" s="29">
        <v>0</v>
      </c>
      <c r="U1203" s="29">
        <v>0</v>
      </c>
      <c r="V1203" s="65">
        <v>121</v>
      </c>
    </row>
    <row r="1204" spans="1:22">
      <c r="A1204" s="27" t="s">
        <v>2</v>
      </c>
      <c r="B1204" s="28">
        <v>1110</v>
      </c>
      <c r="C1204" s="28" t="s">
        <v>66</v>
      </c>
      <c r="D1204" s="28" t="s">
        <v>7</v>
      </c>
      <c r="E1204" s="28">
        <v>2504</v>
      </c>
      <c r="F1204" s="28" t="s">
        <v>502</v>
      </c>
      <c r="G1204" s="35">
        <v>5</v>
      </c>
      <c r="H1204" s="36">
        <v>6</v>
      </c>
      <c r="I1204" s="29">
        <v>0</v>
      </c>
      <c r="J1204" s="29">
        <v>0</v>
      </c>
      <c r="K1204" s="29">
        <v>0</v>
      </c>
      <c r="L1204" s="29">
        <v>0</v>
      </c>
      <c r="M1204" s="29">
        <v>0</v>
      </c>
      <c r="N1204" s="29">
        <v>60</v>
      </c>
      <c r="O1204" s="29">
        <v>58</v>
      </c>
      <c r="P1204" s="29">
        <v>0</v>
      </c>
      <c r="Q1204" s="29">
        <v>0</v>
      </c>
      <c r="R1204" s="29">
        <v>0</v>
      </c>
      <c r="S1204" s="29">
        <v>0</v>
      </c>
      <c r="T1204" s="29">
        <v>0</v>
      </c>
      <c r="U1204" s="29">
        <v>0</v>
      </c>
      <c r="V1204" s="65">
        <v>118</v>
      </c>
    </row>
    <row r="1205" spans="1:22">
      <c r="A1205" s="27" t="s">
        <v>2</v>
      </c>
      <c r="B1205" s="28">
        <v>1110</v>
      </c>
      <c r="C1205" s="28" t="s">
        <v>66</v>
      </c>
      <c r="D1205" s="28" t="s">
        <v>7</v>
      </c>
      <c r="E1205" s="28">
        <v>3392</v>
      </c>
      <c r="F1205" s="28" t="s">
        <v>510</v>
      </c>
      <c r="G1205" s="35">
        <v>4</v>
      </c>
      <c r="H1205" s="36">
        <v>6</v>
      </c>
      <c r="I1205" s="29">
        <v>0</v>
      </c>
      <c r="J1205" s="29">
        <v>0</v>
      </c>
      <c r="K1205" s="29">
        <v>0</v>
      </c>
      <c r="L1205" s="29">
        <v>0</v>
      </c>
      <c r="M1205" s="29">
        <v>31</v>
      </c>
      <c r="N1205" s="29">
        <v>32</v>
      </c>
      <c r="O1205" s="29">
        <v>24</v>
      </c>
      <c r="P1205" s="29">
        <v>0</v>
      </c>
      <c r="Q1205" s="29">
        <v>0</v>
      </c>
      <c r="R1205" s="29">
        <v>0</v>
      </c>
      <c r="S1205" s="29">
        <v>0</v>
      </c>
      <c r="T1205" s="29">
        <v>0</v>
      </c>
      <c r="U1205" s="29">
        <v>0</v>
      </c>
      <c r="V1205" s="65">
        <v>87</v>
      </c>
    </row>
    <row r="1206" spans="1:22">
      <c r="A1206" s="27" t="s">
        <v>2</v>
      </c>
      <c r="B1206" s="28">
        <v>1110</v>
      </c>
      <c r="C1206" s="28" t="s">
        <v>66</v>
      </c>
      <c r="D1206" s="28" t="s">
        <v>7</v>
      </c>
      <c r="E1206" s="28">
        <v>2512</v>
      </c>
      <c r="F1206" s="28" t="s">
        <v>506</v>
      </c>
      <c r="G1206" s="35">
        <v>4</v>
      </c>
      <c r="H1206" s="36">
        <v>4</v>
      </c>
      <c r="I1206" s="29">
        <v>0</v>
      </c>
      <c r="J1206" s="29">
        <v>0</v>
      </c>
      <c r="K1206" s="29">
        <v>0</v>
      </c>
      <c r="L1206" s="29">
        <v>0</v>
      </c>
      <c r="M1206" s="29">
        <v>86</v>
      </c>
      <c r="N1206" s="29">
        <v>0</v>
      </c>
      <c r="O1206" s="29">
        <v>0</v>
      </c>
      <c r="P1206" s="29">
        <v>0</v>
      </c>
      <c r="Q1206" s="29">
        <v>0</v>
      </c>
      <c r="R1206" s="29">
        <v>0</v>
      </c>
      <c r="S1206" s="29">
        <v>0</v>
      </c>
      <c r="T1206" s="29">
        <v>0</v>
      </c>
      <c r="U1206" s="29">
        <v>0</v>
      </c>
      <c r="V1206" s="65">
        <v>86</v>
      </c>
    </row>
    <row r="1207" spans="1:22">
      <c r="A1207" s="27" t="s">
        <v>2</v>
      </c>
      <c r="B1207" s="28">
        <v>1110</v>
      </c>
      <c r="C1207" s="28" t="s">
        <v>66</v>
      </c>
      <c r="D1207" s="28" t="s">
        <v>7</v>
      </c>
      <c r="E1207" s="28">
        <v>2514</v>
      </c>
      <c r="F1207" s="28" t="s">
        <v>508</v>
      </c>
      <c r="G1207" s="35">
        <v>5</v>
      </c>
      <c r="H1207" s="36">
        <v>6</v>
      </c>
      <c r="I1207" s="29">
        <v>0</v>
      </c>
      <c r="J1207" s="29">
        <v>0</v>
      </c>
      <c r="K1207" s="29">
        <v>0</v>
      </c>
      <c r="L1207" s="29">
        <v>0</v>
      </c>
      <c r="M1207" s="29">
        <v>0</v>
      </c>
      <c r="N1207" s="29">
        <v>58</v>
      </c>
      <c r="O1207" s="29">
        <v>62</v>
      </c>
      <c r="P1207" s="29">
        <v>0</v>
      </c>
      <c r="Q1207" s="29">
        <v>0</v>
      </c>
      <c r="R1207" s="29">
        <v>0</v>
      </c>
      <c r="S1207" s="29">
        <v>0</v>
      </c>
      <c r="T1207" s="29">
        <v>0</v>
      </c>
      <c r="U1207" s="29">
        <v>0</v>
      </c>
      <c r="V1207" s="65">
        <v>120</v>
      </c>
    </row>
    <row r="1208" spans="1:22" ht="12" thickBot="1">
      <c r="A1208" s="27" t="s">
        <v>2</v>
      </c>
      <c r="B1208" s="28">
        <v>1110</v>
      </c>
      <c r="C1208" s="28" t="s">
        <v>66</v>
      </c>
      <c r="D1208" s="28" t="s">
        <v>7</v>
      </c>
      <c r="E1208" s="28">
        <v>1582</v>
      </c>
      <c r="F1208" s="28" t="s">
        <v>67</v>
      </c>
      <c r="G1208" s="35">
        <v>3</v>
      </c>
      <c r="H1208" s="36">
        <v>6</v>
      </c>
      <c r="I1208" s="29">
        <v>0</v>
      </c>
      <c r="J1208" s="29">
        <v>0</v>
      </c>
      <c r="K1208" s="29">
        <v>0</v>
      </c>
      <c r="L1208" s="29">
        <v>1</v>
      </c>
      <c r="M1208" s="29">
        <v>72</v>
      </c>
      <c r="N1208" s="29">
        <v>61</v>
      </c>
      <c r="O1208" s="29">
        <v>44</v>
      </c>
      <c r="P1208" s="29">
        <v>0</v>
      </c>
      <c r="Q1208" s="29">
        <v>0</v>
      </c>
      <c r="R1208" s="29">
        <v>0</v>
      </c>
      <c r="S1208" s="29">
        <v>0</v>
      </c>
      <c r="T1208" s="29">
        <v>0</v>
      </c>
      <c r="U1208" s="29">
        <v>0</v>
      </c>
      <c r="V1208" s="65">
        <v>178</v>
      </c>
    </row>
    <row r="1209" spans="1:22" ht="12.75" thickTop="1" thickBot="1">
      <c r="A1209" s="49" t="s">
        <v>3</v>
      </c>
      <c r="B1209" s="50" t="s">
        <v>1218</v>
      </c>
      <c r="C1209" s="51" t="s">
        <v>1219</v>
      </c>
      <c r="D1209" s="51" t="s">
        <v>1220</v>
      </c>
      <c r="E1209" s="50" t="s">
        <v>1221</v>
      </c>
      <c r="F1209" s="52" t="s">
        <v>1222</v>
      </c>
      <c r="G1209" s="53" t="s">
        <v>1223</v>
      </c>
      <c r="H1209" s="53" t="s">
        <v>1224</v>
      </c>
      <c r="I1209" s="54" t="s">
        <v>4</v>
      </c>
      <c r="J1209" s="50" t="str">
        <f>TEXT(0,1)</f>
        <v>1</v>
      </c>
      <c r="K1209" s="50" t="str">
        <f>TEXT(0,2)</f>
        <v>2</v>
      </c>
      <c r="L1209" s="50" t="str">
        <f>TEXT(0,3)</f>
        <v>3</v>
      </c>
      <c r="M1209" s="50" t="str">
        <f>TEXT(0,4)</f>
        <v>4</v>
      </c>
      <c r="N1209" s="50" t="str">
        <f>TEXT(0,5)</f>
        <v>5</v>
      </c>
      <c r="O1209" s="50" t="str">
        <f>TEXT(0,6)</f>
        <v>6</v>
      </c>
      <c r="P1209" s="50" t="str">
        <f>TEXT(0,7)</f>
        <v>7</v>
      </c>
      <c r="Q1209" s="50" t="str">
        <f>TEXT(0,8)</f>
        <v>8</v>
      </c>
      <c r="R1209" s="50" t="str">
        <f>TEXT(0,9)</f>
        <v>9</v>
      </c>
      <c r="S1209" s="50" t="str">
        <f>TEXT(0,10)</f>
        <v>10</v>
      </c>
      <c r="T1209" s="50" t="str">
        <f>TEXT(0,11)</f>
        <v>11</v>
      </c>
      <c r="U1209" s="55" t="str">
        <f>TEXT(0,12)</f>
        <v>12</v>
      </c>
      <c r="V1209" s="56" t="s">
        <v>5</v>
      </c>
    </row>
    <row r="1210" spans="1:22" ht="12" thickTop="1">
      <c r="A1210" s="27" t="s">
        <v>2</v>
      </c>
      <c r="B1210" s="28">
        <v>1110</v>
      </c>
      <c r="C1210" s="28" t="s">
        <v>66</v>
      </c>
      <c r="D1210" s="28" t="s">
        <v>7</v>
      </c>
      <c r="E1210" s="28">
        <v>2507</v>
      </c>
      <c r="F1210" s="28" t="s">
        <v>504</v>
      </c>
      <c r="G1210" s="35">
        <v>4</v>
      </c>
      <c r="H1210" s="36">
        <v>6</v>
      </c>
      <c r="I1210" s="29">
        <v>0</v>
      </c>
      <c r="J1210" s="29">
        <v>0</v>
      </c>
      <c r="K1210" s="29">
        <v>0</v>
      </c>
      <c r="L1210" s="29">
        <v>0</v>
      </c>
      <c r="M1210" s="29">
        <v>39</v>
      </c>
      <c r="N1210" s="29">
        <v>42</v>
      </c>
      <c r="O1210" s="29">
        <v>51</v>
      </c>
      <c r="P1210" s="29">
        <v>0</v>
      </c>
      <c r="Q1210" s="29">
        <v>0</v>
      </c>
      <c r="R1210" s="29">
        <v>0</v>
      </c>
      <c r="S1210" s="29">
        <v>0</v>
      </c>
      <c r="T1210" s="29">
        <v>0</v>
      </c>
      <c r="U1210" s="29">
        <v>0</v>
      </c>
      <c r="V1210" s="65">
        <v>132</v>
      </c>
    </row>
    <row r="1211" spans="1:22">
      <c r="A1211" s="27" t="s">
        <v>2</v>
      </c>
      <c r="B1211" s="28">
        <v>1110</v>
      </c>
      <c r="C1211" s="28" t="s">
        <v>66</v>
      </c>
      <c r="D1211" s="28" t="s">
        <v>7</v>
      </c>
      <c r="E1211" s="28">
        <v>2513</v>
      </c>
      <c r="F1211" s="28" t="s">
        <v>507</v>
      </c>
      <c r="G1211" s="35">
        <v>4</v>
      </c>
      <c r="H1211" s="36">
        <v>4</v>
      </c>
      <c r="I1211" s="29">
        <v>0</v>
      </c>
      <c r="J1211" s="29">
        <v>0</v>
      </c>
      <c r="K1211" s="29">
        <v>0</v>
      </c>
      <c r="L1211" s="29">
        <v>0</v>
      </c>
      <c r="M1211" s="29">
        <v>33</v>
      </c>
      <c r="N1211" s="29">
        <v>0</v>
      </c>
      <c r="O1211" s="29">
        <v>0</v>
      </c>
      <c r="P1211" s="29">
        <v>0</v>
      </c>
      <c r="Q1211" s="29">
        <v>0</v>
      </c>
      <c r="R1211" s="29">
        <v>0</v>
      </c>
      <c r="S1211" s="29">
        <v>0</v>
      </c>
      <c r="T1211" s="29">
        <v>0</v>
      </c>
      <c r="U1211" s="29">
        <v>0</v>
      </c>
      <c r="V1211" s="65">
        <v>33</v>
      </c>
    </row>
    <row r="1212" spans="1:22">
      <c r="A1212" s="27" t="s">
        <v>2</v>
      </c>
      <c r="B1212" s="28">
        <v>1110</v>
      </c>
      <c r="C1212" s="28" t="s">
        <v>66</v>
      </c>
      <c r="D1212" s="28" t="s">
        <v>7</v>
      </c>
      <c r="E1212" s="28">
        <v>2623</v>
      </c>
      <c r="F1212" s="28" t="s">
        <v>509</v>
      </c>
      <c r="G1212" s="35">
        <v>5</v>
      </c>
      <c r="H1212" s="36">
        <v>6</v>
      </c>
      <c r="I1212" s="29">
        <v>0</v>
      </c>
      <c r="J1212" s="29">
        <v>0</v>
      </c>
      <c r="K1212" s="29">
        <v>0</v>
      </c>
      <c r="L1212" s="29">
        <v>0</v>
      </c>
      <c r="M1212" s="29">
        <v>0</v>
      </c>
      <c r="N1212" s="29">
        <v>33</v>
      </c>
      <c r="O1212" s="29">
        <v>33</v>
      </c>
      <c r="P1212" s="29">
        <v>0</v>
      </c>
      <c r="Q1212" s="29">
        <v>0</v>
      </c>
      <c r="R1212" s="29">
        <v>0</v>
      </c>
      <c r="S1212" s="29">
        <v>0</v>
      </c>
      <c r="T1212" s="29">
        <v>0</v>
      </c>
      <c r="U1212" s="29">
        <v>0</v>
      </c>
      <c r="V1212" s="65">
        <v>66</v>
      </c>
    </row>
    <row r="1213" spans="1:22">
      <c r="A1213" s="27" t="s">
        <v>2</v>
      </c>
      <c r="B1213" s="28">
        <v>1110</v>
      </c>
      <c r="C1213" s="28" t="s">
        <v>66</v>
      </c>
      <c r="D1213" s="28" t="s">
        <v>7</v>
      </c>
      <c r="E1213" s="28">
        <v>2510</v>
      </c>
      <c r="F1213" s="28" t="s">
        <v>505</v>
      </c>
      <c r="G1213" s="35">
        <v>11</v>
      </c>
      <c r="H1213" s="36">
        <v>12</v>
      </c>
      <c r="I1213" s="29">
        <v>0</v>
      </c>
      <c r="J1213" s="29">
        <v>0</v>
      </c>
      <c r="K1213" s="29">
        <v>0</v>
      </c>
      <c r="L1213" s="29">
        <v>0</v>
      </c>
      <c r="M1213" s="29">
        <v>0</v>
      </c>
      <c r="N1213" s="29">
        <v>0</v>
      </c>
      <c r="O1213" s="29">
        <v>0</v>
      </c>
      <c r="P1213" s="29">
        <v>0</v>
      </c>
      <c r="Q1213" s="29">
        <v>0</v>
      </c>
      <c r="R1213" s="29">
        <v>0</v>
      </c>
      <c r="S1213" s="29">
        <v>0</v>
      </c>
      <c r="T1213" s="29">
        <v>5</v>
      </c>
      <c r="U1213" s="29">
        <v>6</v>
      </c>
      <c r="V1213" s="65">
        <v>11</v>
      </c>
    </row>
    <row r="1214" spans="1:22" ht="12" thickBot="1">
      <c r="A1214" s="39" t="s">
        <v>2</v>
      </c>
      <c r="B1214" s="40">
        <v>1110</v>
      </c>
      <c r="C1214" s="40" t="s">
        <v>66</v>
      </c>
      <c r="D1214" s="40" t="s">
        <v>7</v>
      </c>
      <c r="E1214" s="40">
        <v>2506</v>
      </c>
      <c r="F1214" s="40" t="s">
        <v>503</v>
      </c>
      <c r="G1214" s="41">
        <v>4</v>
      </c>
      <c r="H1214" s="42">
        <v>9</v>
      </c>
      <c r="I1214" s="43">
        <v>0</v>
      </c>
      <c r="J1214" s="43">
        <v>0</v>
      </c>
      <c r="K1214" s="43">
        <v>0</v>
      </c>
      <c r="L1214" s="43">
        <v>0</v>
      </c>
      <c r="M1214" s="43">
        <v>50</v>
      </c>
      <c r="N1214" s="43">
        <v>40</v>
      </c>
      <c r="O1214" s="43">
        <v>33</v>
      </c>
      <c r="P1214" s="43">
        <v>2</v>
      </c>
      <c r="Q1214" s="43">
        <v>1</v>
      </c>
      <c r="R1214" s="43">
        <v>2</v>
      </c>
      <c r="S1214" s="43">
        <v>0</v>
      </c>
      <c r="T1214" s="43">
        <v>0</v>
      </c>
      <c r="U1214" s="43">
        <v>0</v>
      </c>
      <c r="V1214" s="66">
        <v>128</v>
      </c>
    </row>
    <row r="1215" spans="1:22" ht="12.75" thickTop="1" thickBot="1">
      <c r="A1215" s="77"/>
      <c r="B1215" s="58"/>
      <c r="C1215" s="58"/>
      <c r="D1215" s="58"/>
      <c r="E1215" s="58"/>
      <c r="F1215" s="61" t="s">
        <v>66</v>
      </c>
      <c r="G1215" s="59"/>
      <c r="H1215" s="62"/>
      <c r="I1215" s="59">
        <f t="shared" ref="I1215:V1215" si="50">SUM(I1202:I1214)</f>
        <v>0</v>
      </c>
      <c r="J1215" s="59">
        <f t="shared" si="50"/>
        <v>0</v>
      </c>
      <c r="K1215" s="59">
        <f t="shared" si="50"/>
        <v>0</v>
      </c>
      <c r="L1215" s="59">
        <f t="shared" si="50"/>
        <v>1</v>
      </c>
      <c r="M1215" s="59">
        <f t="shared" si="50"/>
        <v>387</v>
      </c>
      <c r="N1215" s="59">
        <f t="shared" si="50"/>
        <v>364</v>
      </c>
      <c r="O1215" s="59">
        <f t="shared" si="50"/>
        <v>343</v>
      </c>
      <c r="P1215" s="59">
        <f t="shared" si="50"/>
        <v>2</v>
      </c>
      <c r="Q1215" s="59">
        <f t="shared" si="50"/>
        <v>1</v>
      </c>
      <c r="R1215" s="59">
        <f t="shared" si="50"/>
        <v>2</v>
      </c>
      <c r="S1215" s="59">
        <f t="shared" si="50"/>
        <v>0</v>
      </c>
      <c r="T1215" s="59">
        <f t="shared" si="50"/>
        <v>5</v>
      </c>
      <c r="U1215" s="59">
        <f t="shared" si="50"/>
        <v>6</v>
      </c>
      <c r="V1215" s="60">
        <f t="shared" si="50"/>
        <v>1111</v>
      </c>
    </row>
    <row r="1216" spans="1:22" ht="12.75" thickTop="1" thickBot="1">
      <c r="A1216" s="351"/>
    </row>
    <row r="1217" spans="1:22" ht="12.75" thickTop="1" thickBot="1">
      <c r="A1217" s="76" t="s">
        <v>2</v>
      </c>
      <c r="B1217" s="58">
        <v>12</v>
      </c>
      <c r="C1217" s="58" t="s">
        <v>320</v>
      </c>
      <c r="D1217" s="58" t="s">
        <v>7</v>
      </c>
      <c r="E1217" s="58">
        <v>6004</v>
      </c>
      <c r="F1217" s="61" t="s">
        <v>321</v>
      </c>
      <c r="G1217" s="59" t="s">
        <v>4</v>
      </c>
      <c r="H1217" s="59">
        <v>6</v>
      </c>
      <c r="I1217" s="59">
        <v>45</v>
      </c>
      <c r="J1217" s="59">
        <v>46</v>
      </c>
      <c r="K1217" s="59">
        <v>46</v>
      </c>
      <c r="L1217" s="59">
        <v>44</v>
      </c>
      <c r="M1217" s="59">
        <v>48</v>
      </c>
      <c r="N1217" s="59">
        <v>45</v>
      </c>
      <c r="O1217" s="59">
        <v>48</v>
      </c>
      <c r="P1217" s="59">
        <v>0</v>
      </c>
      <c r="Q1217" s="59">
        <v>0</v>
      </c>
      <c r="R1217" s="59">
        <v>0</v>
      </c>
      <c r="S1217" s="59">
        <v>0</v>
      </c>
      <c r="T1217" s="59">
        <v>0</v>
      </c>
      <c r="U1217" s="59">
        <v>0</v>
      </c>
      <c r="V1217" s="60">
        <v>322</v>
      </c>
    </row>
    <row r="1218" spans="1:22" ht="12.75" thickTop="1" thickBot="1">
      <c r="A1218" s="351"/>
    </row>
    <row r="1219" spans="1:22" ht="12.75" thickTop="1" thickBot="1">
      <c r="A1219" s="76" t="s">
        <v>2</v>
      </c>
      <c r="B1219" s="58">
        <v>109</v>
      </c>
      <c r="C1219" s="58" t="s">
        <v>371</v>
      </c>
      <c r="D1219" s="58" t="s">
        <v>7</v>
      </c>
      <c r="E1219" s="58">
        <v>6002</v>
      </c>
      <c r="F1219" s="61" t="s">
        <v>372</v>
      </c>
      <c r="G1219" s="59">
        <v>5</v>
      </c>
      <c r="H1219" s="59">
        <v>12</v>
      </c>
      <c r="I1219" s="59">
        <v>0</v>
      </c>
      <c r="J1219" s="59">
        <v>0</v>
      </c>
      <c r="K1219" s="59">
        <v>0</v>
      </c>
      <c r="L1219" s="59">
        <v>0</v>
      </c>
      <c r="M1219" s="59">
        <v>0</v>
      </c>
      <c r="N1219" s="59">
        <v>83</v>
      </c>
      <c r="O1219" s="59">
        <v>0</v>
      </c>
      <c r="P1219" s="59">
        <v>38</v>
      </c>
      <c r="Q1219" s="59">
        <v>41</v>
      </c>
      <c r="R1219" s="59">
        <v>39</v>
      </c>
      <c r="S1219" s="59">
        <v>18</v>
      </c>
      <c r="T1219" s="59">
        <v>10</v>
      </c>
      <c r="U1219" s="59">
        <v>1</v>
      </c>
      <c r="V1219" s="60">
        <v>230</v>
      </c>
    </row>
    <row r="1220" spans="1:22" ht="12.75" thickTop="1" thickBot="1">
      <c r="A1220" s="351"/>
    </row>
    <row r="1221" spans="1:22" ht="12.75" thickTop="1" thickBot="1">
      <c r="A1221" s="76" t="s">
        <v>2</v>
      </c>
      <c r="B1221" s="58">
        <v>2115</v>
      </c>
      <c r="C1221" s="58" t="s">
        <v>101</v>
      </c>
      <c r="D1221" s="58" t="s">
        <v>7</v>
      </c>
      <c r="E1221" s="58">
        <v>3144</v>
      </c>
      <c r="F1221" s="61" t="s">
        <v>573</v>
      </c>
      <c r="G1221" s="59">
        <v>10</v>
      </c>
      <c r="H1221" s="59">
        <v>12</v>
      </c>
      <c r="I1221" s="59">
        <v>0</v>
      </c>
      <c r="J1221" s="59">
        <v>0</v>
      </c>
      <c r="K1221" s="59">
        <v>0</v>
      </c>
      <c r="L1221" s="59">
        <v>0</v>
      </c>
      <c r="M1221" s="59">
        <v>0</v>
      </c>
      <c r="N1221" s="59">
        <v>0</v>
      </c>
      <c r="O1221" s="59">
        <v>0</v>
      </c>
      <c r="P1221" s="59">
        <v>0</v>
      </c>
      <c r="Q1221" s="59">
        <v>0</v>
      </c>
      <c r="R1221" s="59">
        <v>0</v>
      </c>
      <c r="S1221" s="59">
        <v>30</v>
      </c>
      <c r="T1221" s="59">
        <v>11</v>
      </c>
      <c r="U1221" s="59">
        <v>6</v>
      </c>
      <c r="V1221" s="60">
        <v>47</v>
      </c>
    </row>
    <row r="1222" spans="1:22" ht="12.75" thickTop="1" thickBot="1">
      <c r="A1222" s="351"/>
    </row>
    <row r="1223" spans="1:22" ht="12.75" thickTop="1" thickBot="1">
      <c r="A1223" s="76" t="s">
        <v>2</v>
      </c>
      <c r="B1223" s="58">
        <v>54</v>
      </c>
      <c r="C1223" s="58" t="s">
        <v>35</v>
      </c>
      <c r="D1223" s="58" t="s">
        <v>7</v>
      </c>
      <c r="E1223" s="58">
        <v>4307</v>
      </c>
      <c r="F1223" s="61" t="s">
        <v>36</v>
      </c>
      <c r="G1223" s="59">
        <v>10</v>
      </c>
      <c r="H1223" s="59">
        <v>12</v>
      </c>
      <c r="I1223" s="59">
        <v>0</v>
      </c>
      <c r="J1223" s="59">
        <v>0</v>
      </c>
      <c r="K1223" s="59">
        <v>0</v>
      </c>
      <c r="L1223" s="59">
        <v>0</v>
      </c>
      <c r="M1223" s="59">
        <v>0</v>
      </c>
      <c r="N1223" s="59">
        <v>0</v>
      </c>
      <c r="O1223" s="59">
        <v>0</v>
      </c>
      <c r="P1223" s="59">
        <v>0</v>
      </c>
      <c r="Q1223" s="59">
        <v>0</v>
      </c>
      <c r="R1223" s="59">
        <v>0</v>
      </c>
      <c r="S1223" s="59">
        <v>19</v>
      </c>
      <c r="T1223" s="59">
        <v>2</v>
      </c>
      <c r="U1223" s="59">
        <v>4</v>
      </c>
      <c r="V1223" s="60">
        <v>25</v>
      </c>
    </row>
    <row r="1224" spans="1:22" s="2" customFormat="1" ht="12" thickTop="1">
      <c r="A1224" s="3" t="s">
        <v>1232</v>
      </c>
      <c r="B1224" s="3"/>
      <c r="C1224" s="3"/>
      <c r="D1224" s="3"/>
      <c r="E1224" s="3"/>
      <c r="F1224" s="3"/>
      <c r="G1224" s="8"/>
      <c r="H1224" s="8"/>
      <c r="I1224" s="8">
        <f>I1223+I1221+I1219+I1217+I1215+I1200+I1195+I1186+I1171+I1001+I715+I419+I383+I375+I75</f>
        <v>238</v>
      </c>
      <c r="J1224" s="8">
        <f>J1217+J1186+J1171+J1014+J1001+J930+J903+J826+J715+J419+J383+J375+J75</f>
        <v>1473</v>
      </c>
      <c r="K1224" s="8">
        <f>K1217+K1186+K1014+K1001+K999+K930+K873+K808+K715+K510+K419+K383+K375+K79+K75</f>
        <v>1616</v>
      </c>
      <c r="L1224" s="8">
        <f>L1217+L1215+L1195+L1186+L1171+L1127+L1085+L1058+L1046+L1023+L1014+L1001+L999+L930+L924+L903+L893+L879+L873+L857+L820+L792+L767+L730+L715+L510+L419+L399+L383+L375+L236+L105+L79+L75</f>
        <v>2490</v>
      </c>
      <c r="M1224" s="8">
        <f>M1217+M1215+M1200+M1195+M1186+M1171+M1127+M1105+M1087+M1085+M1058+M1046+M1023+M1014+M1007+M1001+M999+M970+M963+M939+M930+M924+M908+M903+M893+M879+M873+M857+M838+M820+M808+M792+M777+M767+M730+M715+M510+M425+M419+M399+M383+M381+M375+M236+M134+M132+M124+M105+M79+M75</f>
        <v>28894</v>
      </c>
      <c r="N1224" s="8">
        <f>N1219+N1217+N1215+N1200+N1195+N1186+N1171+N1127+N1105+N1089+N1087+N1085+N1058+N1046+N1023+N1014+N1007+N1001+N999+N978+N970+N963+N939+N930+N924+N908+N903+N893+N879+N873+N857+N838+N820+N808+N792+N777+N767+N730+N715+N510+N425+N419+N399+N383+N381+N375+N236+N134+N132+N124+N105+N79+N75</f>
        <v>30907</v>
      </c>
      <c r="O1224" s="8">
        <f>O1217+O1215+O1200+O1195+O1186+O1171+O1127+O1105+O1089+O1087+O1085+O1058+O1046+O1023+O1014+O1007+O1001+O999+O978+O970+O963+O939+O930+O924+O908+O903+O893+O879+O873+O857+O838+O820+O808+O792+O777+O767+O730+O715+O510+O425+O419+O399+O383+O381+O375+O236+O134+O132+O124+O105+O79+O75</f>
        <v>28042</v>
      </c>
      <c r="P1224" s="8">
        <f>P1219+P1215+P1195+P1186+P1171+P1127+P1105+P1089+P1085+P1058+P1046+P1023+P1014+P1007+P1001+P999+P978+P972+P970+P963+P939+P930+P924+P908+P903+P893+P879+P873+P857+P838+P826+P820+P808+P792+P777+P767+P730+P715+P510+P425+P421+P419+P399+P383+P381+P375+P236++P134+P132+P124+P105+P79+P75</f>
        <v>17022</v>
      </c>
      <c r="Q1224" s="8">
        <f>Q1219+Q1215+Q1195+Q1186+Q1171+Q1127+Q1105+Q1089+Q1087+Q1085+Q1058+Q1046+Q1023+Q1014+Q1001+Q999+Q978+Q972+Q970+Q963+Q939+Q930+Q924+Q908+Q903+Q893+Q873+Q857+Q838+Q826+Q808+Q792+Q777+Q767+Q730+Q715+Q510+Q425+Q421+Q419+Q399+Q383+Q381+Q375+Q236+Q134+Q132+Q124+Q105+Q79+Q75</f>
        <v>11256</v>
      </c>
      <c r="R1224" s="8">
        <f>R1219+R1215+R1195+R1186+R1171+R1127+R1105+R1089+R1087+R1085+R1058+R1046+R1023+R1014+R1007+R1001+R999+R978+R972+R970+R963+R939+R930+R924+R908+R903+R893+R873+R857+R838+R808+R792+R777+R767+R730+R715+R510+R425+R421+R419+R399+R383+R381+R375+R236+R134+R132+R124+R105+R79+R75</f>
        <v>10148</v>
      </c>
      <c r="S1224" s="8">
        <f>S1223+S1221+S1219+S1200+S1195+S1186+S1171++S1127+S1105+S1089+S1087+S1085+S1058+S1046+S1023+S1014+S1007+S999+S980+S972+S970+S963+S939+S924+S908+S903+S893+S879+S857+S838+S826+S820+S808+S792+S777+S767+S730+S715+S510+S425+S421+S419+S399+S381+S375+S236+S132+S124+S105+S75</f>
        <v>4438</v>
      </c>
      <c r="T1224" s="8">
        <f>T1223+T1221+T1219+T1215+T1200+T1195+T1186+T1171+T1127+T1105+T1089+T1087+T1085+T1058+T1046+T1023+T1014+T1007+T999+T980+T972+T970+T963+T939+T930+T924+T908+T903+T893+T879+T873+T857+T838+T826+T820+T808+T792+T777+T767+T730+T715+T510+T425+T421+T419+T399+T381+T375+T236+T132+T124+T105+T79</f>
        <v>2834</v>
      </c>
      <c r="U1224" s="8">
        <f>U1223+U1221+U1219+U1215+U1200+U1195+U1186+U1171+U1127+U1105+U1089+U1087+U1085+U1058+U1046+U1023+U1014+U1007+U999+U980+U972+U963+U939+U930+U924+U908+U903+U893+U879+U873+U857+U838+U826+U820+U808+U792+U777+U767+U730+U715+U510+U425+U421+U419+U399+U381+U375+U236+U132+U124+U105+U75</f>
        <v>1993</v>
      </c>
      <c r="V1224" s="8">
        <f>V1223+V1221+V1219+V1217+V1215+V1200+V1195+V1186+V1171+V1127+V1105+V1089+V1087+V1085+V1058+V1046+V1023+V1014+V1007+V1001+V999+V980+V978+V972+V970+V963+V939+V930+V924+V908+V903+V893+V879+V873+V857+V838+V826+V820+V808+V792+V777+V767+V730+V715+V510+V425+V421+V419+V399+V383+V381+V375+V236+V134+V132+V124+V105+V79+V75</f>
        <v>141351</v>
      </c>
    </row>
    <row r="1226" spans="1:22">
      <c r="A1226" s="10" t="s">
        <v>1233</v>
      </c>
      <c r="B1226" s="10"/>
      <c r="C1226" s="10"/>
      <c r="D1226" s="435">
        <v>59</v>
      </c>
      <c r="E1226" s="435"/>
    </row>
    <row r="1227" spans="1:22">
      <c r="A1227" s="11" t="s">
        <v>1234</v>
      </c>
      <c r="B1227" s="11"/>
      <c r="C1227" s="11"/>
      <c r="D1227" s="436">
        <v>1016</v>
      </c>
      <c r="E1227" s="436"/>
    </row>
    <row r="1228" spans="1:22">
      <c r="A1228" s="3" t="s">
        <v>1235</v>
      </c>
      <c r="B1228" s="3"/>
      <c r="C1228" s="3"/>
      <c r="D1228" s="437">
        <v>141351</v>
      </c>
      <c r="E1228" s="437"/>
    </row>
    <row r="1230" spans="1:22" s="78" customFormat="1">
      <c r="A1230" s="81" t="s">
        <v>1236</v>
      </c>
      <c r="B1230" s="81"/>
      <c r="C1230" s="81"/>
      <c r="D1230" s="81"/>
      <c r="E1230" s="81"/>
      <c r="F1230" s="81"/>
      <c r="G1230" s="82"/>
      <c r="H1230" s="82"/>
      <c r="I1230" s="82">
        <f>I1224+I66+I7</f>
        <v>475</v>
      </c>
      <c r="J1230" s="82">
        <f>J1224+J66+J7</f>
        <v>1682</v>
      </c>
      <c r="K1230" s="82">
        <f t="shared" ref="K1230:U1230" si="51">K1224+K66</f>
        <v>1838</v>
      </c>
      <c r="L1230" s="82">
        <f t="shared" si="51"/>
        <v>2745</v>
      </c>
      <c r="M1230" s="82">
        <f t="shared" si="51"/>
        <v>29329</v>
      </c>
      <c r="N1230" s="82">
        <f t="shared" si="51"/>
        <v>31345</v>
      </c>
      <c r="O1230" s="82">
        <f t="shared" si="51"/>
        <v>28483</v>
      </c>
      <c r="P1230" s="82">
        <f t="shared" si="51"/>
        <v>17339</v>
      </c>
      <c r="Q1230" s="82">
        <f t="shared" si="51"/>
        <v>11587</v>
      </c>
      <c r="R1230" s="82">
        <f t="shared" si="51"/>
        <v>10448</v>
      </c>
      <c r="S1230" s="82">
        <f t="shared" si="51"/>
        <v>4557</v>
      </c>
      <c r="T1230" s="82">
        <f t="shared" si="51"/>
        <v>2908</v>
      </c>
      <c r="U1230" s="82">
        <f t="shared" si="51"/>
        <v>2033</v>
      </c>
      <c r="V1230" s="82">
        <f>SUM(I1230:U1230)</f>
        <v>144769</v>
      </c>
    </row>
    <row r="1231" spans="1:22">
      <c r="A1231" s="111" t="s">
        <v>1239</v>
      </c>
      <c r="B1231" s="111"/>
      <c r="C1231" s="111"/>
      <c r="D1231" s="438">
        <v>84</v>
      </c>
      <c r="E1231" s="438"/>
    </row>
    <row r="1232" spans="1:22">
      <c r="A1232" s="112" t="s">
        <v>1237</v>
      </c>
      <c r="B1232" s="112"/>
      <c r="C1232" s="112"/>
      <c r="D1232" s="439">
        <v>1045</v>
      </c>
      <c r="E1232" s="439"/>
    </row>
    <row r="1233" spans="1:5">
      <c r="A1233" s="113" t="s">
        <v>1332</v>
      </c>
      <c r="B1233" s="113"/>
      <c r="C1233" s="113"/>
      <c r="D1233" s="434">
        <f>V1224+V66+V7</f>
        <v>144769</v>
      </c>
      <c r="E1233" s="434"/>
    </row>
  </sheetData>
  <sortState xmlns:xlrd2="http://schemas.microsoft.com/office/spreadsheetml/2017/richdata2" ref="A3:V1048">
    <sortCondition ref="D3:D1048"/>
    <sortCondition ref="C3:C1048"/>
    <sortCondition ref="F3:F1048"/>
  </sortState>
  <mergeCells count="6">
    <mergeCell ref="D1233:E1233"/>
    <mergeCell ref="D1226:E1226"/>
    <mergeCell ref="D1227:E1227"/>
    <mergeCell ref="D1228:E1228"/>
    <mergeCell ref="D1231:E1231"/>
    <mergeCell ref="D1232:E1232"/>
  </mergeCells>
  <pageMargins left="0.82677165354330717" right="0.35433070866141736" top="0.74803149606299213" bottom="0.74803149606299213" header="0.31496062992125984" footer="0.31496062992125984"/>
  <pageSetup paperSize="5" firstPageNumber="12" fitToHeight="0" orientation="landscape" useFirstPageNumber="1" r:id="rId1"/>
  <headerFooter>
    <oddHeader>&amp;C&amp;"-,Bold"&amp;12FRENCH AS A SECOND LANGUAGE 2017-2018</oddHeader>
    <oddFooter>&amp;L_x000D_&amp;1#&amp;"Calibri"&amp;11&amp;K000000 Classification: Public&amp;C&amp;P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V66"/>
  <sheetViews>
    <sheetView view="pageLayout" topLeftCell="A43" zoomScaleNormal="130" zoomScaleSheetLayoutView="100" workbookViewId="0">
      <selection activeCell="X40" sqref="X40"/>
    </sheetView>
  </sheetViews>
  <sheetFormatPr defaultRowHeight="15"/>
  <cols>
    <col min="1" max="1" width="10.85546875" customWidth="1"/>
    <col min="2" max="2" width="4.85546875" customWidth="1"/>
    <col min="3" max="3" width="20.7109375" customWidth="1"/>
    <col min="4" max="4" width="5.140625" customWidth="1"/>
    <col min="5" max="5" width="6.28515625" customWidth="1"/>
    <col min="6" max="6" width="21" customWidth="1"/>
    <col min="7" max="8" width="3.7109375" style="116" customWidth="1"/>
    <col min="9" max="21" width="5.7109375" style="116" customWidth="1"/>
    <col min="22" max="22" width="5.7109375" style="117" customWidth="1"/>
  </cols>
  <sheetData>
    <row r="1" spans="1:22" s="1" customFormat="1" ht="12.75" thickTop="1" thickBot="1">
      <c r="A1" s="49" t="s">
        <v>3</v>
      </c>
      <c r="B1" s="50" t="s">
        <v>1218</v>
      </c>
      <c r="C1" s="51" t="s">
        <v>1219</v>
      </c>
      <c r="D1" s="51" t="s">
        <v>1220</v>
      </c>
      <c r="E1" s="50" t="s">
        <v>1221</v>
      </c>
      <c r="F1" s="52" t="s">
        <v>1222</v>
      </c>
      <c r="G1" s="53" t="s">
        <v>1223</v>
      </c>
      <c r="H1" s="53" t="s">
        <v>1224</v>
      </c>
      <c r="I1" s="54" t="s">
        <v>4</v>
      </c>
      <c r="J1" s="50" t="str">
        <f>TEXT(0,1)</f>
        <v>1</v>
      </c>
      <c r="K1" s="50" t="str">
        <f>TEXT(0,2)</f>
        <v>2</v>
      </c>
      <c r="L1" s="50" t="str">
        <f>TEXT(0,3)</f>
        <v>3</v>
      </c>
      <c r="M1" s="50" t="str">
        <f>TEXT(0,4)</f>
        <v>4</v>
      </c>
      <c r="N1" s="50" t="str">
        <f>TEXT(0,5)</f>
        <v>5</v>
      </c>
      <c r="O1" s="50" t="str">
        <f>TEXT(0,6)</f>
        <v>6</v>
      </c>
      <c r="P1" s="50" t="str">
        <f>TEXT(0,7)</f>
        <v>7</v>
      </c>
      <c r="Q1" s="50" t="str">
        <f>TEXT(0,8)</f>
        <v>8</v>
      </c>
      <c r="R1" s="50" t="str">
        <f>TEXT(0,9)</f>
        <v>9</v>
      </c>
      <c r="S1" s="50" t="str">
        <f>TEXT(0,10)</f>
        <v>10</v>
      </c>
      <c r="T1" s="50" t="str">
        <f>TEXT(0,11)</f>
        <v>11</v>
      </c>
      <c r="U1" s="55" t="str">
        <f>TEXT(0,12)</f>
        <v>12</v>
      </c>
      <c r="V1" s="56" t="s">
        <v>5</v>
      </c>
    </row>
    <row r="2" spans="1:22" ht="15.75" thickTop="1">
      <c r="A2" s="24" t="s">
        <v>1</v>
      </c>
      <c r="B2" s="25">
        <v>8060</v>
      </c>
      <c r="C2" s="25" t="s">
        <v>313</v>
      </c>
      <c r="D2" s="25" t="s">
        <v>7</v>
      </c>
      <c r="E2" s="25">
        <v>1363</v>
      </c>
      <c r="F2" s="357" t="s">
        <v>314</v>
      </c>
      <c r="G2" s="33">
        <v>8</v>
      </c>
      <c r="H2" s="26">
        <v>12</v>
      </c>
      <c r="I2" s="33">
        <v>0</v>
      </c>
      <c r="J2" s="26">
        <v>0</v>
      </c>
      <c r="K2" s="26">
        <v>0</v>
      </c>
      <c r="L2" s="26">
        <v>0</v>
      </c>
      <c r="M2" s="26">
        <v>0</v>
      </c>
      <c r="N2" s="26">
        <v>0</v>
      </c>
      <c r="O2" s="26">
        <v>0</v>
      </c>
      <c r="P2" s="26">
        <v>0</v>
      </c>
      <c r="Q2" s="26">
        <v>1</v>
      </c>
      <c r="R2" s="26">
        <v>0</v>
      </c>
      <c r="S2" s="26">
        <v>0</v>
      </c>
      <c r="T2" s="26">
        <v>0</v>
      </c>
      <c r="U2" s="26">
        <v>2</v>
      </c>
      <c r="V2" s="89">
        <v>3</v>
      </c>
    </row>
    <row r="3" spans="1:22">
      <c r="A3" s="27" t="s">
        <v>1</v>
      </c>
      <c r="B3" s="28">
        <v>8060</v>
      </c>
      <c r="C3" s="28" t="s">
        <v>313</v>
      </c>
      <c r="D3" s="28" t="s">
        <v>7</v>
      </c>
      <c r="E3" s="28">
        <v>2718</v>
      </c>
      <c r="F3" s="358" t="s">
        <v>316</v>
      </c>
      <c r="G3" s="35" t="s">
        <v>4</v>
      </c>
      <c r="H3" s="29">
        <v>12</v>
      </c>
      <c r="I3" s="35">
        <v>20</v>
      </c>
      <c r="J3" s="29">
        <v>12</v>
      </c>
      <c r="K3" s="29">
        <v>5</v>
      </c>
      <c r="L3" s="29">
        <v>10</v>
      </c>
      <c r="M3" s="29">
        <v>15</v>
      </c>
      <c r="N3" s="29">
        <v>6</v>
      </c>
      <c r="O3" s="29">
        <v>7</v>
      </c>
      <c r="P3" s="29">
        <v>11</v>
      </c>
      <c r="Q3" s="29">
        <v>11</v>
      </c>
      <c r="R3" s="29">
        <v>9</v>
      </c>
      <c r="S3" s="29">
        <v>10</v>
      </c>
      <c r="T3" s="29">
        <v>13</v>
      </c>
      <c r="U3" s="29">
        <v>7</v>
      </c>
      <c r="V3" s="90">
        <v>136</v>
      </c>
    </row>
    <row r="4" spans="1:22">
      <c r="A4" s="27" t="s">
        <v>1</v>
      </c>
      <c r="B4" s="28">
        <v>8060</v>
      </c>
      <c r="C4" s="28" t="s">
        <v>313</v>
      </c>
      <c r="D4" s="28" t="s">
        <v>7</v>
      </c>
      <c r="E4" s="28">
        <v>2876</v>
      </c>
      <c r="F4" s="358" t="s">
        <v>317</v>
      </c>
      <c r="G4" s="35" t="s">
        <v>4</v>
      </c>
      <c r="H4" s="29">
        <v>12</v>
      </c>
      <c r="I4" s="35">
        <v>41</v>
      </c>
      <c r="J4" s="29">
        <v>19</v>
      </c>
      <c r="K4" s="29">
        <v>21</v>
      </c>
      <c r="L4" s="29">
        <v>21</v>
      </c>
      <c r="M4" s="29">
        <v>10</v>
      </c>
      <c r="N4" s="29">
        <v>15</v>
      </c>
      <c r="O4" s="29">
        <v>18</v>
      </c>
      <c r="P4" s="29">
        <v>12</v>
      </c>
      <c r="Q4" s="29">
        <v>9</v>
      </c>
      <c r="R4" s="29">
        <v>15</v>
      </c>
      <c r="S4" s="29">
        <v>14</v>
      </c>
      <c r="T4" s="29">
        <v>15</v>
      </c>
      <c r="U4" s="29">
        <v>14</v>
      </c>
      <c r="V4" s="90">
        <v>224</v>
      </c>
    </row>
    <row r="5" spans="1:22">
      <c r="A5" s="27" t="s">
        <v>1</v>
      </c>
      <c r="B5" s="28">
        <v>8060</v>
      </c>
      <c r="C5" s="28" t="s">
        <v>313</v>
      </c>
      <c r="D5" s="28" t="s">
        <v>7</v>
      </c>
      <c r="E5" s="28">
        <v>2892</v>
      </c>
      <c r="F5" s="358" t="s">
        <v>318</v>
      </c>
      <c r="G5" s="35" t="s">
        <v>4</v>
      </c>
      <c r="H5" s="29">
        <v>12</v>
      </c>
      <c r="I5" s="35">
        <v>46</v>
      </c>
      <c r="J5" s="29">
        <v>17</v>
      </c>
      <c r="K5" s="29">
        <v>11</v>
      </c>
      <c r="L5" s="29">
        <v>15</v>
      </c>
      <c r="M5" s="29">
        <v>15</v>
      </c>
      <c r="N5" s="29">
        <v>15</v>
      </c>
      <c r="O5" s="29">
        <v>13</v>
      </c>
      <c r="P5" s="29">
        <v>11</v>
      </c>
      <c r="Q5" s="29">
        <v>10</v>
      </c>
      <c r="R5" s="29">
        <v>7</v>
      </c>
      <c r="S5" s="29">
        <v>8</v>
      </c>
      <c r="T5" s="29">
        <v>2</v>
      </c>
      <c r="U5" s="29">
        <v>7</v>
      </c>
      <c r="V5" s="90">
        <v>177</v>
      </c>
    </row>
    <row r="6" spans="1:22">
      <c r="A6" s="27" t="s">
        <v>1</v>
      </c>
      <c r="B6" s="28">
        <v>8060</v>
      </c>
      <c r="C6" s="28" t="s">
        <v>313</v>
      </c>
      <c r="D6" s="28" t="s">
        <v>7</v>
      </c>
      <c r="E6" s="28">
        <v>1904</v>
      </c>
      <c r="F6" s="358" t="s">
        <v>315</v>
      </c>
      <c r="G6" s="35" t="s">
        <v>4</v>
      </c>
      <c r="H6" s="29">
        <v>5</v>
      </c>
      <c r="I6" s="35">
        <v>13</v>
      </c>
      <c r="J6" s="29">
        <v>7</v>
      </c>
      <c r="K6" s="29">
        <v>1</v>
      </c>
      <c r="L6" s="29">
        <v>2</v>
      </c>
      <c r="M6" s="29">
        <v>0</v>
      </c>
      <c r="N6" s="29">
        <v>2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90">
        <v>25</v>
      </c>
    </row>
    <row r="7" spans="1:22" ht="15.75" thickBot="1">
      <c r="A7" s="30" t="s">
        <v>1</v>
      </c>
      <c r="B7" s="31">
        <v>8060</v>
      </c>
      <c r="C7" s="31" t="s">
        <v>313</v>
      </c>
      <c r="D7" s="31" t="s">
        <v>7</v>
      </c>
      <c r="E7" s="31">
        <v>2985</v>
      </c>
      <c r="F7" s="359" t="s">
        <v>319</v>
      </c>
      <c r="G7" s="37" t="s">
        <v>4</v>
      </c>
      <c r="H7" s="32">
        <v>12</v>
      </c>
      <c r="I7" s="41">
        <v>57</v>
      </c>
      <c r="J7" s="43">
        <v>33</v>
      </c>
      <c r="K7" s="43">
        <v>22</v>
      </c>
      <c r="L7" s="43">
        <v>21</v>
      </c>
      <c r="M7" s="43">
        <v>21</v>
      </c>
      <c r="N7" s="43">
        <v>22</v>
      </c>
      <c r="O7" s="43">
        <v>18</v>
      </c>
      <c r="P7" s="43">
        <v>11</v>
      </c>
      <c r="Q7" s="43">
        <v>8</v>
      </c>
      <c r="R7" s="43">
        <v>7</v>
      </c>
      <c r="S7" s="43">
        <v>3</v>
      </c>
      <c r="T7" s="43">
        <v>3</v>
      </c>
      <c r="U7" s="43">
        <v>3</v>
      </c>
      <c r="V7" s="94">
        <v>229</v>
      </c>
    </row>
    <row r="8" spans="1:22" s="73" customFormat="1" ht="16.5" thickTop="1" thickBot="1">
      <c r="A8" s="76"/>
      <c r="B8" s="104"/>
      <c r="C8" s="104"/>
      <c r="D8" s="104"/>
      <c r="E8" s="104"/>
      <c r="F8" s="139" t="s">
        <v>313</v>
      </c>
      <c r="G8" s="105"/>
      <c r="H8" s="106"/>
      <c r="I8" s="107">
        <f t="shared" ref="I8:V8" si="0">SUM(I2:I7)</f>
        <v>177</v>
      </c>
      <c r="J8" s="105">
        <f t="shared" si="0"/>
        <v>88</v>
      </c>
      <c r="K8" s="105">
        <f t="shared" si="0"/>
        <v>60</v>
      </c>
      <c r="L8" s="105">
        <f t="shared" si="0"/>
        <v>69</v>
      </c>
      <c r="M8" s="105">
        <f t="shared" si="0"/>
        <v>61</v>
      </c>
      <c r="N8" s="105">
        <f t="shared" si="0"/>
        <v>60</v>
      </c>
      <c r="O8" s="105">
        <f t="shared" si="0"/>
        <v>56</v>
      </c>
      <c r="P8" s="105">
        <f t="shared" si="0"/>
        <v>45</v>
      </c>
      <c r="Q8" s="105">
        <f t="shared" si="0"/>
        <v>39</v>
      </c>
      <c r="R8" s="105">
        <f t="shared" si="0"/>
        <v>38</v>
      </c>
      <c r="S8" s="105">
        <f t="shared" si="0"/>
        <v>35</v>
      </c>
      <c r="T8" s="105">
        <f t="shared" si="0"/>
        <v>33</v>
      </c>
      <c r="U8" s="105">
        <f t="shared" si="0"/>
        <v>33</v>
      </c>
      <c r="V8" s="95">
        <f t="shared" si="0"/>
        <v>794</v>
      </c>
    </row>
    <row r="9" spans="1:22" ht="16.5" thickTop="1" thickBot="1">
      <c r="A9" s="12"/>
      <c r="B9" s="12"/>
      <c r="C9" s="12"/>
      <c r="D9" s="12"/>
      <c r="E9" s="12"/>
      <c r="F9" s="12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22"/>
    </row>
    <row r="10" spans="1:22" ht="15.75" thickTop="1">
      <c r="A10" s="24" t="s">
        <v>1</v>
      </c>
      <c r="B10" s="25">
        <v>8040</v>
      </c>
      <c r="C10" s="25" t="s">
        <v>289</v>
      </c>
      <c r="D10" s="25" t="s">
        <v>7</v>
      </c>
      <c r="E10" s="25">
        <v>1371</v>
      </c>
      <c r="F10" s="25" t="s">
        <v>293</v>
      </c>
      <c r="G10" s="33" t="s">
        <v>4</v>
      </c>
      <c r="H10" s="34">
        <v>6</v>
      </c>
      <c r="I10" s="26">
        <v>36</v>
      </c>
      <c r="J10" s="26">
        <v>12</v>
      </c>
      <c r="K10" s="26">
        <v>24</v>
      </c>
      <c r="L10" s="26">
        <v>21</v>
      </c>
      <c r="M10" s="26">
        <v>17</v>
      </c>
      <c r="N10" s="26">
        <v>15</v>
      </c>
      <c r="O10" s="26">
        <v>7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89">
        <v>132</v>
      </c>
    </row>
    <row r="11" spans="1:22">
      <c r="A11" s="27" t="s">
        <v>1</v>
      </c>
      <c r="B11" s="28">
        <v>8040</v>
      </c>
      <c r="C11" s="28" t="s">
        <v>289</v>
      </c>
      <c r="D11" s="28" t="s">
        <v>7</v>
      </c>
      <c r="E11" s="28">
        <v>1467</v>
      </c>
      <c r="F11" s="28" t="s">
        <v>295</v>
      </c>
      <c r="G11" s="35">
        <v>7</v>
      </c>
      <c r="H11" s="36">
        <v>12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50</v>
      </c>
      <c r="Q11" s="29">
        <v>33</v>
      </c>
      <c r="R11" s="29">
        <v>31</v>
      </c>
      <c r="S11" s="29">
        <v>37</v>
      </c>
      <c r="T11" s="29">
        <v>27</v>
      </c>
      <c r="U11" s="29">
        <v>41</v>
      </c>
      <c r="V11" s="90">
        <v>219</v>
      </c>
    </row>
    <row r="12" spans="1:22">
      <c r="A12" s="27" t="s">
        <v>1</v>
      </c>
      <c r="B12" s="28">
        <v>8040</v>
      </c>
      <c r="C12" s="28" t="s">
        <v>289</v>
      </c>
      <c r="D12" s="28" t="s">
        <v>7</v>
      </c>
      <c r="E12" s="28">
        <v>1870</v>
      </c>
      <c r="F12" s="28" t="s">
        <v>297</v>
      </c>
      <c r="G12" s="35" t="s">
        <v>4</v>
      </c>
      <c r="H12" s="36">
        <v>12</v>
      </c>
      <c r="I12" s="29">
        <v>45</v>
      </c>
      <c r="J12" s="29">
        <v>20</v>
      </c>
      <c r="K12" s="29">
        <v>16</v>
      </c>
      <c r="L12" s="29">
        <v>12</v>
      </c>
      <c r="M12" s="29">
        <v>14</v>
      </c>
      <c r="N12" s="29">
        <v>11</v>
      </c>
      <c r="O12" s="29">
        <v>7</v>
      </c>
      <c r="P12" s="29">
        <v>5</v>
      </c>
      <c r="Q12" s="29">
        <v>5</v>
      </c>
      <c r="R12" s="29">
        <v>5</v>
      </c>
      <c r="S12" s="29">
        <v>8</v>
      </c>
      <c r="T12" s="29">
        <v>6</v>
      </c>
      <c r="U12" s="29">
        <v>6</v>
      </c>
      <c r="V12" s="90">
        <v>160</v>
      </c>
    </row>
    <row r="13" spans="1:22">
      <c r="A13" s="27" t="s">
        <v>1</v>
      </c>
      <c r="B13" s="28">
        <v>8040</v>
      </c>
      <c r="C13" s="28" t="s">
        <v>289</v>
      </c>
      <c r="D13" s="28" t="s">
        <v>7</v>
      </c>
      <c r="E13" s="28">
        <v>2536</v>
      </c>
      <c r="F13" s="28" t="s">
        <v>302</v>
      </c>
      <c r="G13" s="35" t="s">
        <v>4</v>
      </c>
      <c r="H13" s="36">
        <v>9</v>
      </c>
      <c r="I13" s="29">
        <v>25</v>
      </c>
      <c r="J13" s="29">
        <v>15</v>
      </c>
      <c r="K13" s="29">
        <v>13</v>
      </c>
      <c r="L13" s="29">
        <v>11</v>
      </c>
      <c r="M13" s="29">
        <v>16</v>
      </c>
      <c r="N13" s="29">
        <v>13</v>
      </c>
      <c r="O13" s="29">
        <v>17</v>
      </c>
      <c r="P13" s="29">
        <v>9</v>
      </c>
      <c r="Q13" s="29">
        <v>12</v>
      </c>
      <c r="R13" s="29">
        <v>7</v>
      </c>
      <c r="S13" s="29">
        <v>0</v>
      </c>
      <c r="T13" s="29">
        <v>0</v>
      </c>
      <c r="U13" s="29">
        <v>0</v>
      </c>
      <c r="V13" s="90">
        <v>138</v>
      </c>
    </row>
    <row r="14" spans="1:22">
      <c r="A14" s="27" t="s">
        <v>1</v>
      </c>
      <c r="B14" s="28">
        <v>8040</v>
      </c>
      <c r="C14" s="28" t="s">
        <v>289</v>
      </c>
      <c r="D14" s="28" t="s">
        <v>7</v>
      </c>
      <c r="E14" s="28">
        <v>1986</v>
      </c>
      <c r="F14" s="28" t="s">
        <v>300</v>
      </c>
      <c r="G14" s="35" t="s">
        <v>4</v>
      </c>
      <c r="H14" s="36">
        <v>6</v>
      </c>
      <c r="I14" s="29">
        <v>35</v>
      </c>
      <c r="J14" s="29">
        <v>21</v>
      </c>
      <c r="K14" s="29">
        <v>18</v>
      </c>
      <c r="L14" s="29">
        <v>19</v>
      </c>
      <c r="M14" s="29">
        <v>11</v>
      </c>
      <c r="N14" s="29">
        <v>10</v>
      </c>
      <c r="O14" s="29">
        <v>10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90">
        <v>124</v>
      </c>
    </row>
    <row r="15" spans="1:22">
      <c r="A15" s="27" t="s">
        <v>1</v>
      </c>
      <c r="B15" s="28">
        <v>8040</v>
      </c>
      <c r="C15" s="28" t="s">
        <v>289</v>
      </c>
      <c r="D15" s="28" t="s">
        <v>7</v>
      </c>
      <c r="E15" s="28">
        <v>1907</v>
      </c>
      <c r="F15" s="28" t="s">
        <v>298</v>
      </c>
      <c r="G15" s="35" t="s">
        <v>4</v>
      </c>
      <c r="H15" s="36">
        <v>8</v>
      </c>
      <c r="I15" s="29">
        <v>5</v>
      </c>
      <c r="J15" s="29">
        <v>5</v>
      </c>
      <c r="K15" s="29">
        <v>8</v>
      </c>
      <c r="L15" s="29">
        <v>5</v>
      </c>
      <c r="M15" s="29">
        <v>3</v>
      </c>
      <c r="N15" s="29">
        <v>10</v>
      </c>
      <c r="O15" s="29">
        <v>6</v>
      </c>
      <c r="P15" s="29">
        <v>0</v>
      </c>
      <c r="Q15" s="29">
        <v>2</v>
      </c>
      <c r="R15" s="29">
        <v>0</v>
      </c>
      <c r="S15" s="29">
        <v>0</v>
      </c>
      <c r="T15" s="29">
        <v>0</v>
      </c>
      <c r="U15" s="29">
        <v>0</v>
      </c>
      <c r="V15" s="90">
        <v>44</v>
      </c>
    </row>
    <row r="16" spans="1:22">
      <c r="A16" s="27" t="s">
        <v>1</v>
      </c>
      <c r="B16" s="28">
        <v>8040</v>
      </c>
      <c r="C16" s="28" t="s">
        <v>289</v>
      </c>
      <c r="D16" s="28" t="s">
        <v>7</v>
      </c>
      <c r="E16" s="28">
        <v>1050</v>
      </c>
      <c r="F16" s="28" t="s">
        <v>292</v>
      </c>
      <c r="G16" s="35" t="s">
        <v>4</v>
      </c>
      <c r="H16" s="36">
        <v>12</v>
      </c>
      <c r="I16" s="29">
        <v>12</v>
      </c>
      <c r="J16" s="29">
        <v>10</v>
      </c>
      <c r="K16" s="29">
        <v>7</v>
      </c>
      <c r="L16" s="29">
        <v>11</v>
      </c>
      <c r="M16" s="29">
        <v>9</v>
      </c>
      <c r="N16" s="29">
        <v>4</v>
      </c>
      <c r="O16" s="29">
        <v>3</v>
      </c>
      <c r="P16" s="29">
        <v>3</v>
      </c>
      <c r="Q16" s="29">
        <v>1</v>
      </c>
      <c r="R16" s="29">
        <v>3</v>
      </c>
      <c r="S16" s="29">
        <v>2</v>
      </c>
      <c r="T16" s="29">
        <v>6</v>
      </c>
      <c r="U16" s="29">
        <v>2</v>
      </c>
      <c r="V16" s="90">
        <v>73</v>
      </c>
    </row>
    <row r="17" spans="1:22">
      <c r="A17" s="27" t="s">
        <v>1</v>
      </c>
      <c r="B17" s="28">
        <v>8040</v>
      </c>
      <c r="C17" s="28" t="s">
        <v>289</v>
      </c>
      <c r="D17" s="28" t="s">
        <v>7</v>
      </c>
      <c r="E17" s="28">
        <v>1466</v>
      </c>
      <c r="F17" s="28" t="s">
        <v>294</v>
      </c>
      <c r="G17" s="35">
        <v>7</v>
      </c>
      <c r="H17" s="36">
        <v>9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89</v>
      </c>
      <c r="Q17" s="29">
        <v>105</v>
      </c>
      <c r="R17" s="29">
        <v>82</v>
      </c>
      <c r="S17" s="29">
        <v>0</v>
      </c>
      <c r="T17" s="29">
        <v>0</v>
      </c>
      <c r="U17" s="29">
        <v>0</v>
      </c>
      <c r="V17" s="90">
        <v>276</v>
      </c>
    </row>
    <row r="18" spans="1:22">
      <c r="A18" s="27" t="s">
        <v>1</v>
      </c>
      <c r="B18" s="28">
        <v>8040</v>
      </c>
      <c r="C18" s="28" t="s">
        <v>289</v>
      </c>
      <c r="D18" s="28" t="s">
        <v>7</v>
      </c>
      <c r="E18" s="28">
        <v>2537</v>
      </c>
      <c r="F18" s="28" t="s">
        <v>303</v>
      </c>
      <c r="G18" s="35" t="s">
        <v>4</v>
      </c>
      <c r="H18" s="36">
        <v>6</v>
      </c>
      <c r="I18" s="29">
        <v>44</v>
      </c>
      <c r="J18" s="29">
        <v>30</v>
      </c>
      <c r="K18" s="29">
        <v>34</v>
      </c>
      <c r="L18" s="29">
        <v>31</v>
      </c>
      <c r="M18" s="29">
        <v>28</v>
      </c>
      <c r="N18" s="29">
        <v>32</v>
      </c>
      <c r="O18" s="29">
        <v>29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90">
        <v>228</v>
      </c>
    </row>
    <row r="19" spans="1:22">
      <c r="A19" s="27" t="s">
        <v>1</v>
      </c>
      <c r="B19" s="28">
        <v>8040</v>
      </c>
      <c r="C19" s="28" t="s">
        <v>289</v>
      </c>
      <c r="D19" s="28" t="s">
        <v>7</v>
      </c>
      <c r="E19" s="28">
        <v>2538</v>
      </c>
      <c r="F19" s="28" t="s">
        <v>304</v>
      </c>
      <c r="G19" s="35" t="s">
        <v>4</v>
      </c>
      <c r="H19" s="36">
        <v>10</v>
      </c>
      <c r="I19" s="29">
        <v>24</v>
      </c>
      <c r="J19" s="29">
        <v>18</v>
      </c>
      <c r="K19" s="29">
        <v>17</v>
      </c>
      <c r="L19" s="29">
        <v>15</v>
      </c>
      <c r="M19" s="29">
        <v>17</v>
      </c>
      <c r="N19" s="29">
        <v>19</v>
      </c>
      <c r="O19" s="29">
        <v>13</v>
      </c>
      <c r="P19" s="29">
        <v>11</v>
      </c>
      <c r="Q19" s="29">
        <v>13</v>
      </c>
      <c r="R19" s="29">
        <v>5</v>
      </c>
      <c r="S19" s="29">
        <v>3</v>
      </c>
      <c r="T19" s="29">
        <v>0</v>
      </c>
      <c r="U19" s="29">
        <v>0</v>
      </c>
      <c r="V19" s="90">
        <v>155</v>
      </c>
    </row>
    <row r="20" spans="1:22">
      <c r="A20" s="27" t="s">
        <v>1</v>
      </c>
      <c r="B20" s="28">
        <v>8040</v>
      </c>
      <c r="C20" s="28" t="s">
        <v>289</v>
      </c>
      <c r="D20" s="28" t="s">
        <v>7</v>
      </c>
      <c r="E20" s="28">
        <v>8098</v>
      </c>
      <c r="F20" s="28" t="s">
        <v>308</v>
      </c>
      <c r="G20" s="35">
        <v>10</v>
      </c>
      <c r="H20" s="36">
        <v>12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78</v>
      </c>
      <c r="T20" s="29">
        <v>73</v>
      </c>
      <c r="U20" s="29">
        <v>100</v>
      </c>
      <c r="V20" s="90">
        <v>251</v>
      </c>
    </row>
    <row r="21" spans="1:22">
      <c r="A21" s="27" t="s">
        <v>1</v>
      </c>
      <c r="B21" s="28">
        <v>8040</v>
      </c>
      <c r="C21" s="28" t="s">
        <v>289</v>
      </c>
      <c r="D21" s="28" t="s">
        <v>7</v>
      </c>
      <c r="E21" s="28">
        <v>2125</v>
      </c>
      <c r="F21" s="28" t="s">
        <v>301</v>
      </c>
      <c r="G21" s="35">
        <v>7</v>
      </c>
      <c r="H21" s="36">
        <v>12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24</v>
      </c>
      <c r="Q21" s="29">
        <v>25</v>
      </c>
      <c r="R21" s="29">
        <v>25</v>
      </c>
      <c r="S21" s="29">
        <v>25</v>
      </c>
      <c r="T21" s="29">
        <v>29</v>
      </c>
      <c r="U21" s="29">
        <v>45</v>
      </c>
      <c r="V21" s="90">
        <v>173</v>
      </c>
    </row>
    <row r="22" spans="1:22">
      <c r="A22" s="27" t="s">
        <v>1</v>
      </c>
      <c r="B22" s="28">
        <v>8040</v>
      </c>
      <c r="C22" s="28" t="s">
        <v>289</v>
      </c>
      <c r="D22" s="28" t="s">
        <v>7</v>
      </c>
      <c r="E22" s="28">
        <v>8007</v>
      </c>
      <c r="F22" s="28" t="s">
        <v>306</v>
      </c>
      <c r="G22" s="35" t="s">
        <v>4</v>
      </c>
      <c r="H22" s="36">
        <v>6</v>
      </c>
      <c r="I22" s="29">
        <v>64</v>
      </c>
      <c r="J22" s="29">
        <v>48</v>
      </c>
      <c r="K22" s="29">
        <v>49</v>
      </c>
      <c r="L22" s="29">
        <v>54</v>
      </c>
      <c r="M22" s="29">
        <v>52</v>
      </c>
      <c r="N22" s="29">
        <v>51</v>
      </c>
      <c r="O22" s="29">
        <v>43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90">
        <v>361</v>
      </c>
    </row>
    <row r="23" spans="1:22">
      <c r="A23" s="27" t="s">
        <v>1</v>
      </c>
      <c r="B23" s="28">
        <v>8040</v>
      </c>
      <c r="C23" s="28" t="s">
        <v>289</v>
      </c>
      <c r="D23" s="28" t="s">
        <v>7</v>
      </c>
      <c r="E23" s="28">
        <v>8002</v>
      </c>
      <c r="F23" s="28" t="s">
        <v>305</v>
      </c>
      <c r="G23" s="35" t="s">
        <v>4</v>
      </c>
      <c r="H23" s="36">
        <v>6</v>
      </c>
      <c r="I23" s="29">
        <v>75</v>
      </c>
      <c r="J23" s="29">
        <v>47</v>
      </c>
      <c r="K23" s="29">
        <v>42</v>
      </c>
      <c r="L23" s="29">
        <v>46</v>
      </c>
      <c r="M23" s="29">
        <v>48</v>
      </c>
      <c r="N23" s="29">
        <v>45</v>
      </c>
      <c r="O23" s="29">
        <v>39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90">
        <v>342</v>
      </c>
    </row>
    <row r="24" spans="1:22">
      <c r="A24" s="27" t="s">
        <v>1</v>
      </c>
      <c r="B24" s="28">
        <v>8040</v>
      </c>
      <c r="C24" s="28" t="s">
        <v>289</v>
      </c>
      <c r="D24" s="28" t="s">
        <v>7</v>
      </c>
      <c r="E24" s="28">
        <v>26</v>
      </c>
      <c r="F24" s="28" t="s">
        <v>290</v>
      </c>
      <c r="G24" s="35" t="s">
        <v>4</v>
      </c>
      <c r="H24" s="36">
        <v>6</v>
      </c>
      <c r="I24" s="29">
        <v>61</v>
      </c>
      <c r="J24" s="29">
        <v>40</v>
      </c>
      <c r="K24" s="29">
        <v>33</v>
      </c>
      <c r="L24" s="29">
        <v>37</v>
      </c>
      <c r="M24" s="29">
        <v>33</v>
      </c>
      <c r="N24" s="29">
        <v>28</v>
      </c>
      <c r="O24" s="29">
        <v>27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90">
        <v>259</v>
      </c>
    </row>
    <row r="25" spans="1:22">
      <c r="A25" s="27" t="s">
        <v>1</v>
      </c>
      <c r="B25" s="28">
        <v>8040</v>
      </c>
      <c r="C25" s="28" t="s">
        <v>289</v>
      </c>
      <c r="D25" s="28" t="s">
        <v>7</v>
      </c>
      <c r="E25" s="28">
        <v>438</v>
      </c>
      <c r="F25" s="28" t="s">
        <v>291</v>
      </c>
      <c r="G25" s="35" t="s">
        <v>4</v>
      </c>
      <c r="H25" s="36">
        <v>12</v>
      </c>
      <c r="I25" s="29">
        <v>16</v>
      </c>
      <c r="J25" s="29">
        <v>5</v>
      </c>
      <c r="K25" s="29">
        <v>3</v>
      </c>
      <c r="L25" s="29">
        <v>4</v>
      </c>
      <c r="M25" s="29">
        <v>6</v>
      </c>
      <c r="N25" s="29">
        <v>1</v>
      </c>
      <c r="O25" s="29">
        <v>0</v>
      </c>
      <c r="P25" s="29">
        <v>0</v>
      </c>
      <c r="Q25" s="29">
        <v>1</v>
      </c>
      <c r="R25" s="29">
        <v>1</v>
      </c>
      <c r="S25" s="29">
        <v>0</v>
      </c>
      <c r="T25" s="29">
        <v>0</v>
      </c>
      <c r="U25" s="29">
        <v>1</v>
      </c>
      <c r="V25" s="90">
        <v>38</v>
      </c>
    </row>
    <row r="26" spans="1:22">
      <c r="A26" s="27" t="s">
        <v>1</v>
      </c>
      <c r="B26" s="28">
        <v>8040</v>
      </c>
      <c r="C26" s="28" t="s">
        <v>289</v>
      </c>
      <c r="D26" s="28" t="s">
        <v>7</v>
      </c>
      <c r="E26" s="28">
        <v>1786</v>
      </c>
      <c r="F26" s="28" t="s">
        <v>296</v>
      </c>
      <c r="G26" s="35" t="s">
        <v>4</v>
      </c>
      <c r="H26" s="36">
        <v>7</v>
      </c>
      <c r="I26" s="29">
        <v>36</v>
      </c>
      <c r="J26" s="29">
        <v>17</v>
      </c>
      <c r="K26" s="29">
        <v>24</v>
      </c>
      <c r="L26" s="29">
        <v>16</v>
      </c>
      <c r="M26" s="29">
        <v>7</v>
      </c>
      <c r="N26" s="29">
        <v>14</v>
      </c>
      <c r="O26" s="29">
        <v>11</v>
      </c>
      <c r="P26" s="29">
        <v>7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90">
        <v>132</v>
      </c>
    </row>
    <row r="27" spans="1:22">
      <c r="A27" s="27" t="s">
        <v>1</v>
      </c>
      <c r="B27" s="28">
        <v>8040</v>
      </c>
      <c r="C27" s="28" t="s">
        <v>289</v>
      </c>
      <c r="D27" s="28" t="s">
        <v>7</v>
      </c>
      <c r="E27" s="28">
        <v>1959</v>
      </c>
      <c r="F27" s="28" t="s">
        <v>299</v>
      </c>
      <c r="G27" s="35" t="s">
        <v>4</v>
      </c>
      <c r="H27" s="36">
        <v>11</v>
      </c>
      <c r="I27" s="29">
        <v>10</v>
      </c>
      <c r="J27" s="29">
        <v>2</v>
      </c>
      <c r="K27" s="29">
        <v>1</v>
      </c>
      <c r="L27" s="29">
        <v>1</v>
      </c>
      <c r="M27" s="29">
        <v>2</v>
      </c>
      <c r="N27" s="29">
        <v>1</v>
      </c>
      <c r="O27" s="29">
        <v>0</v>
      </c>
      <c r="P27" s="29">
        <v>0</v>
      </c>
      <c r="Q27" s="29">
        <v>2</v>
      </c>
      <c r="R27" s="29">
        <v>0</v>
      </c>
      <c r="S27" s="29">
        <v>0</v>
      </c>
      <c r="T27" s="29">
        <v>1</v>
      </c>
      <c r="U27" s="29">
        <v>0</v>
      </c>
      <c r="V27" s="90">
        <v>20</v>
      </c>
    </row>
    <row r="28" spans="1:22" ht="15.75" thickBot="1">
      <c r="A28" s="30" t="s">
        <v>1</v>
      </c>
      <c r="B28" s="31">
        <v>8040</v>
      </c>
      <c r="C28" s="31" t="s">
        <v>289</v>
      </c>
      <c r="D28" s="31" t="s">
        <v>7</v>
      </c>
      <c r="E28" s="31">
        <v>8025</v>
      </c>
      <c r="F28" s="31" t="s">
        <v>307</v>
      </c>
      <c r="G28" s="37" t="s">
        <v>4</v>
      </c>
      <c r="H28" s="38">
        <v>6</v>
      </c>
      <c r="I28" s="32">
        <v>58</v>
      </c>
      <c r="J28" s="32">
        <v>50</v>
      </c>
      <c r="K28" s="32">
        <v>51</v>
      </c>
      <c r="L28" s="32">
        <v>50</v>
      </c>
      <c r="M28" s="32">
        <v>59</v>
      </c>
      <c r="N28" s="32">
        <v>56</v>
      </c>
      <c r="O28" s="32">
        <v>46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91">
        <v>370</v>
      </c>
    </row>
    <row r="29" spans="1:22" s="73" customFormat="1" ht="16.5" thickTop="1" thickBot="1">
      <c r="A29" s="76"/>
      <c r="B29" s="104"/>
      <c r="C29" s="104"/>
      <c r="D29" s="104"/>
      <c r="E29" s="104"/>
      <c r="F29" s="100" t="s">
        <v>289</v>
      </c>
      <c r="G29" s="105"/>
      <c r="H29" s="105"/>
      <c r="I29" s="107">
        <f t="shared" ref="I29:V29" si="1">SUM(I10:I28)</f>
        <v>546</v>
      </c>
      <c r="J29" s="105">
        <f t="shared" si="1"/>
        <v>340</v>
      </c>
      <c r="K29" s="105">
        <f t="shared" si="1"/>
        <v>340</v>
      </c>
      <c r="L29" s="105">
        <f t="shared" si="1"/>
        <v>333</v>
      </c>
      <c r="M29" s="105">
        <f t="shared" si="1"/>
        <v>322</v>
      </c>
      <c r="N29" s="105">
        <f t="shared" si="1"/>
        <v>310</v>
      </c>
      <c r="O29" s="105">
        <f t="shared" si="1"/>
        <v>258</v>
      </c>
      <c r="P29" s="105">
        <f t="shared" si="1"/>
        <v>198</v>
      </c>
      <c r="Q29" s="105">
        <f t="shared" si="1"/>
        <v>199</v>
      </c>
      <c r="R29" s="105">
        <f t="shared" si="1"/>
        <v>159</v>
      </c>
      <c r="S29" s="105">
        <f t="shared" si="1"/>
        <v>153</v>
      </c>
      <c r="T29" s="105">
        <f t="shared" si="1"/>
        <v>142</v>
      </c>
      <c r="U29" s="105">
        <f t="shared" si="1"/>
        <v>195</v>
      </c>
      <c r="V29" s="95">
        <f t="shared" si="1"/>
        <v>3495</v>
      </c>
    </row>
    <row r="30" spans="1:22" s="73" customFormat="1" ht="15.75" thickTop="1">
      <c r="A30" s="6"/>
      <c r="B30" s="6"/>
      <c r="C30" s="6"/>
      <c r="D30" s="6"/>
      <c r="E30" s="6"/>
      <c r="F30" s="75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s="73" customFormat="1">
      <c r="A31" s="6"/>
      <c r="B31" s="6"/>
      <c r="C31" s="6"/>
      <c r="D31" s="6"/>
      <c r="E31" s="6"/>
      <c r="F31" s="75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s="73" customFormat="1">
      <c r="A32" s="6"/>
      <c r="B32" s="6"/>
      <c r="C32" s="6"/>
      <c r="D32" s="6"/>
      <c r="E32" s="6"/>
      <c r="F32" s="75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s="73" customFormat="1">
      <c r="A33" s="6"/>
      <c r="B33" s="6"/>
      <c r="C33" s="6"/>
      <c r="D33" s="6"/>
      <c r="E33" s="6"/>
      <c r="F33" s="75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s="73" customFormat="1" ht="15.75" thickBot="1">
      <c r="A34" s="6"/>
      <c r="B34" s="6"/>
      <c r="C34" s="6"/>
      <c r="D34" s="6"/>
      <c r="E34" s="6"/>
      <c r="F34" s="75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s="1" customFormat="1" ht="12.75" thickTop="1" thickBot="1">
      <c r="A35" s="49" t="s">
        <v>3</v>
      </c>
      <c r="B35" s="50" t="s">
        <v>1218</v>
      </c>
      <c r="C35" s="51" t="s">
        <v>1219</v>
      </c>
      <c r="D35" s="51" t="s">
        <v>1220</v>
      </c>
      <c r="E35" s="50" t="s">
        <v>1221</v>
      </c>
      <c r="F35" s="52" t="s">
        <v>1222</v>
      </c>
      <c r="G35" s="53" t="s">
        <v>1223</v>
      </c>
      <c r="H35" s="53" t="s">
        <v>1224</v>
      </c>
      <c r="I35" s="54" t="s">
        <v>4</v>
      </c>
      <c r="J35" s="50" t="str">
        <f>TEXT(0,1)</f>
        <v>1</v>
      </c>
      <c r="K35" s="50" t="str">
        <f>TEXT(0,2)</f>
        <v>2</v>
      </c>
      <c r="L35" s="50" t="str">
        <f>TEXT(0,3)</f>
        <v>3</v>
      </c>
      <c r="M35" s="50" t="str">
        <f>TEXT(0,4)</f>
        <v>4</v>
      </c>
      <c r="N35" s="50" t="str">
        <f>TEXT(0,5)</f>
        <v>5</v>
      </c>
      <c r="O35" s="50" t="str">
        <f>TEXT(0,6)</f>
        <v>6</v>
      </c>
      <c r="P35" s="50" t="str">
        <f>TEXT(0,7)</f>
        <v>7</v>
      </c>
      <c r="Q35" s="50" t="str">
        <f>TEXT(0,8)</f>
        <v>8</v>
      </c>
      <c r="R35" s="50" t="str">
        <f>TEXT(0,9)</f>
        <v>9</v>
      </c>
      <c r="S35" s="50" t="str">
        <f>TEXT(0,10)</f>
        <v>10</v>
      </c>
      <c r="T35" s="50" t="str">
        <f>TEXT(0,11)</f>
        <v>11</v>
      </c>
      <c r="U35" s="55" t="str">
        <f>TEXT(0,12)</f>
        <v>12</v>
      </c>
      <c r="V35" s="56" t="s">
        <v>5</v>
      </c>
    </row>
    <row r="36" spans="1:22" ht="15.75" thickTop="1">
      <c r="A36" s="24" t="s">
        <v>1</v>
      </c>
      <c r="B36" s="25">
        <v>8050</v>
      </c>
      <c r="C36" s="25" t="s">
        <v>309</v>
      </c>
      <c r="D36" s="25" t="s">
        <v>7</v>
      </c>
      <c r="E36" s="25">
        <v>434</v>
      </c>
      <c r="F36" s="25" t="s">
        <v>311</v>
      </c>
      <c r="G36" s="33" t="s">
        <v>4</v>
      </c>
      <c r="H36" s="34">
        <v>11</v>
      </c>
      <c r="I36" s="26">
        <v>27</v>
      </c>
      <c r="J36" s="26">
        <v>17</v>
      </c>
      <c r="K36" s="26">
        <v>11</v>
      </c>
      <c r="L36" s="26">
        <v>11</v>
      </c>
      <c r="M36" s="26">
        <v>8</v>
      </c>
      <c r="N36" s="26">
        <v>13</v>
      </c>
      <c r="O36" s="26">
        <v>8</v>
      </c>
      <c r="P36" s="26">
        <v>2</v>
      </c>
      <c r="Q36" s="26">
        <v>3</v>
      </c>
      <c r="R36" s="26">
        <v>4</v>
      </c>
      <c r="S36" s="26">
        <v>2</v>
      </c>
      <c r="T36" s="26">
        <v>2</v>
      </c>
      <c r="U36" s="26">
        <v>0</v>
      </c>
      <c r="V36" s="89">
        <v>108</v>
      </c>
    </row>
    <row r="37" spans="1:22">
      <c r="A37" s="27" t="s">
        <v>1</v>
      </c>
      <c r="B37" s="28">
        <v>8050</v>
      </c>
      <c r="C37" s="28" t="s">
        <v>309</v>
      </c>
      <c r="D37" s="28" t="s">
        <v>7</v>
      </c>
      <c r="E37" s="28">
        <v>1550</v>
      </c>
      <c r="F37" s="28" t="s">
        <v>312</v>
      </c>
      <c r="G37" s="35" t="s">
        <v>4</v>
      </c>
      <c r="H37" s="36">
        <v>12</v>
      </c>
      <c r="I37" s="29">
        <v>23</v>
      </c>
      <c r="J37" s="29">
        <v>13</v>
      </c>
      <c r="K37" s="29">
        <v>11</v>
      </c>
      <c r="L37" s="29">
        <v>14</v>
      </c>
      <c r="M37" s="29">
        <v>15</v>
      </c>
      <c r="N37" s="29">
        <v>9</v>
      </c>
      <c r="O37" s="29">
        <v>10</v>
      </c>
      <c r="P37" s="29">
        <v>9</v>
      </c>
      <c r="Q37" s="29">
        <v>9</v>
      </c>
      <c r="R37" s="29">
        <v>9</v>
      </c>
      <c r="S37" s="29">
        <v>12</v>
      </c>
      <c r="T37" s="29">
        <v>8</v>
      </c>
      <c r="U37" s="29">
        <v>7</v>
      </c>
      <c r="V37" s="90">
        <v>149</v>
      </c>
    </row>
    <row r="38" spans="1:22" ht="15.75" thickBot="1">
      <c r="A38" s="30" t="s">
        <v>1</v>
      </c>
      <c r="B38" s="31">
        <v>8050</v>
      </c>
      <c r="C38" s="31" t="s">
        <v>309</v>
      </c>
      <c r="D38" s="31" t="s">
        <v>7</v>
      </c>
      <c r="E38" s="31">
        <v>367</v>
      </c>
      <c r="F38" s="31" t="s">
        <v>310</v>
      </c>
      <c r="G38" s="37" t="s">
        <v>4</v>
      </c>
      <c r="H38" s="38">
        <v>12</v>
      </c>
      <c r="I38" s="32">
        <v>42</v>
      </c>
      <c r="J38" s="32">
        <v>38</v>
      </c>
      <c r="K38" s="32">
        <v>23</v>
      </c>
      <c r="L38" s="32">
        <v>21</v>
      </c>
      <c r="M38" s="32">
        <v>25</v>
      </c>
      <c r="N38" s="32">
        <v>10</v>
      </c>
      <c r="O38" s="32">
        <v>13</v>
      </c>
      <c r="P38" s="32">
        <v>7</v>
      </c>
      <c r="Q38" s="32">
        <v>13</v>
      </c>
      <c r="R38" s="32">
        <v>2</v>
      </c>
      <c r="S38" s="32">
        <v>3</v>
      </c>
      <c r="T38" s="32">
        <v>5</v>
      </c>
      <c r="U38" s="32">
        <v>4</v>
      </c>
      <c r="V38" s="91">
        <v>206</v>
      </c>
    </row>
    <row r="39" spans="1:22" ht="16.5" thickTop="1" thickBot="1">
      <c r="A39" s="76"/>
      <c r="B39" s="104"/>
      <c r="C39" s="104"/>
      <c r="D39" s="104"/>
      <c r="E39" s="104"/>
      <c r="F39" s="100" t="s">
        <v>309</v>
      </c>
      <c r="G39" s="105"/>
      <c r="H39" s="105"/>
      <c r="I39" s="107">
        <f t="shared" ref="I39:V39" si="2">SUM(I36:I38)</f>
        <v>92</v>
      </c>
      <c r="J39" s="105">
        <f t="shared" si="2"/>
        <v>68</v>
      </c>
      <c r="K39" s="105">
        <f t="shared" si="2"/>
        <v>45</v>
      </c>
      <c r="L39" s="105">
        <f t="shared" si="2"/>
        <v>46</v>
      </c>
      <c r="M39" s="105">
        <f t="shared" si="2"/>
        <v>48</v>
      </c>
      <c r="N39" s="105">
        <f t="shared" si="2"/>
        <v>32</v>
      </c>
      <c r="O39" s="105">
        <f t="shared" si="2"/>
        <v>31</v>
      </c>
      <c r="P39" s="105">
        <f t="shared" si="2"/>
        <v>18</v>
      </c>
      <c r="Q39" s="105">
        <f t="shared" si="2"/>
        <v>25</v>
      </c>
      <c r="R39" s="105">
        <f t="shared" si="2"/>
        <v>15</v>
      </c>
      <c r="S39" s="105">
        <f t="shared" si="2"/>
        <v>17</v>
      </c>
      <c r="T39" s="105">
        <f t="shared" si="2"/>
        <v>15</v>
      </c>
      <c r="U39" s="105">
        <f t="shared" si="2"/>
        <v>11</v>
      </c>
      <c r="V39" s="95">
        <f t="shared" si="2"/>
        <v>463</v>
      </c>
    </row>
    <row r="40" spans="1:22" ht="16.5" thickTop="1" thickBot="1"/>
    <row r="41" spans="1:22" ht="15.75" thickTop="1">
      <c r="A41" s="24" t="s">
        <v>1</v>
      </c>
      <c r="B41" s="25">
        <v>284</v>
      </c>
      <c r="C41" s="25" t="s">
        <v>274</v>
      </c>
      <c r="D41" s="25" t="s">
        <v>7</v>
      </c>
      <c r="E41" s="25">
        <v>1269</v>
      </c>
      <c r="F41" s="25" t="s">
        <v>280</v>
      </c>
      <c r="G41" s="33" t="s">
        <v>4</v>
      </c>
      <c r="H41" s="34">
        <v>12</v>
      </c>
      <c r="I41" s="26">
        <v>81</v>
      </c>
      <c r="J41" s="26">
        <v>42</v>
      </c>
      <c r="K41" s="26">
        <v>56</v>
      </c>
      <c r="L41" s="26">
        <v>41</v>
      </c>
      <c r="M41" s="26">
        <v>42</v>
      </c>
      <c r="N41" s="26">
        <v>47</v>
      </c>
      <c r="O41" s="26">
        <v>29</v>
      </c>
      <c r="P41" s="26">
        <v>33</v>
      </c>
      <c r="Q41" s="26">
        <v>32</v>
      </c>
      <c r="R41" s="26">
        <v>20</v>
      </c>
      <c r="S41" s="26">
        <v>21</v>
      </c>
      <c r="T41" s="26">
        <v>15</v>
      </c>
      <c r="U41" s="26">
        <v>15</v>
      </c>
      <c r="V41" s="89">
        <v>474</v>
      </c>
    </row>
    <row r="42" spans="1:22">
      <c r="A42" s="27" t="s">
        <v>1</v>
      </c>
      <c r="B42" s="28">
        <v>284</v>
      </c>
      <c r="C42" s="28" t="s">
        <v>274</v>
      </c>
      <c r="D42" s="28" t="s">
        <v>7</v>
      </c>
      <c r="E42" s="28">
        <v>1297</v>
      </c>
      <c r="F42" s="28" t="s">
        <v>281</v>
      </c>
      <c r="G42" s="35" t="s">
        <v>4</v>
      </c>
      <c r="H42" s="36">
        <v>9</v>
      </c>
      <c r="I42" s="29">
        <v>20</v>
      </c>
      <c r="J42" s="29">
        <v>7</v>
      </c>
      <c r="K42" s="29">
        <v>13</v>
      </c>
      <c r="L42" s="29">
        <v>8</v>
      </c>
      <c r="M42" s="29">
        <v>15</v>
      </c>
      <c r="N42" s="29">
        <v>14</v>
      </c>
      <c r="O42" s="29">
        <v>6</v>
      </c>
      <c r="P42" s="29">
        <v>3</v>
      </c>
      <c r="Q42" s="29">
        <v>4</v>
      </c>
      <c r="R42" s="29">
        <v>4</v>
      </c>
      <c r="S42" s="29">
        <v>0</v>
      </c>
      <c r="T42" s="29">
        <v>0</v>
      </c>
      <c r="U42" s="29">
        <v>0</v>
      </c>
      <c r="V42" s="90">
        <v>94</v>
      </c>
    </row>
    <row r="43" spans="1:22">
      <c r="A43" s="27" t="s">
        <v>1</v>
      </c>
      <c r="B43" s="28">
        <v>284</v>
      </c>
      <c r="C43" s="28" t="s">
        <v>274</v>
      </c>
      <c r="D43" s="28" t="s">
        <v>7</v>
      </c>
      <c r="E43" s="28">
        <v>9228</v>
      </c>
      <c r="F43" s="28" t="s">
        <v>288</v>
      </c>
      <c r="G43" s="35">
        <v>7</v>
      </c>
      <c r="H43" s="36">
        <v>12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57</v>
      </c>
      <c r="Q43" s="29">
        <v>46</v>
      </c>
      <c r="R43" s="29">
        <v>46</v>
      </c>
      <c r="S43" s="29">
        <v>31</v>
      </c>
      <c r="T43" s="29">
        <v>35</v>
      </c>
      <c r="U43" s="29">
        <v>41</v>
      </c>
      <c r="V43" s="90">
        <v>256</v>
      </c>
    </row>
    <row r="44" spans="1:22">
      <c r="A44" s="27" t="s">
        <v>1</v>
      </c>
      <c r="B44" s="28">
        <v>284</v>
      </c>
      <c r="C44" s="28" t="s">
        <v>274</v>
      </c>
      <c r="D44" s="28" t="s">
        <v>7</v>
      </c>
      <c r="E44" s="28">
        <v>1014</v>
      </c>
      <c r="F44" s="28" t="s">
        <v>276</v>
      </c>
      <c r="G44" s="35" t="s">
        <v>4</v>
      </c>
      <c r="H44" s="36">
        <v>12</v>
      </c>
      <c r="I44" s="29">
        <v>79</v>
      </c>
      <c r="J44" s="29">
        <v>44</v>
      </c>
      <c r="K44" s="29">
        <v>55</v>
      </c>
      <c r="L44" s="29">
        <v>59</v>
      </c>
      <c r="M44" s="29">
        <v>44</v>
      </c>
      <c r="N44" s="29">
        <v>33</v>
      </c>
      <c r="O44" s="29">
        <v>23</v>
      </c>
      <c r="P44" s="29">
        <v>21</v>
      </c>
      <c r="Q44" s="29">
        <v>14</v>
      </c>
      <c r="R44" s="29">
        <v>9</v>
      </c>
      <c r="S44" s="29">
        <v>7</v>
      </c>
      <c r="T44" s="29">
        <v>4</v>
      </c>
      <c r="U44" s="29">
        <v>8</v>
      </c>
      <c r="V44" s="90">
        <v>400</v>
      </c>
    </row>
    <row r="45" spans="1:22">
      <c r="A45" s="27" t="s">
        <v>1</v>
      </c>
      <c r="B45" s="28">
        <v>284</v>
      </c>
      <c r="C45" s="28" t="s">
        <v>274</v>
      </c>
      <c r="D45" s="28" t="s">
        <v>7</v>
      </c>
      <c r="E45" s="28">
        <v>2149</v>
      </c>
      <c r="F45" s="28" t="s">
        <v>285</v>
      </c>
      <c r="G45" s="35" t="s">
        <v>4</v>
      </c>
      <c r="H45" s="36">
        <v>6</v>
      </c>
      <c r="I45" s="29">
        <v>49</v>
      </c>
      <c r="J45" s="29">
        <v>42</v>
      </c>
      <c r="K45" s="29">
        <v>34</v>
      </c>
      <c r="L45" s="29">
        <v>41</v>
      </c>
      <c r="M45" s="29">
        <v>34</v>
      </c>
      <c r="N45" s="29">
        <v>27</v>
      </c>
      <c r="O45" s="29">
        <v>25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90">
        <v>252</v>
      </c>
    </row>
    <row r="46" spans="1:22">
      <c r="A46" s="27" t="s">
        <v>1</v>
      </c>
      <c r="B46" s="28">
        <v>284</v>
      </c>
      <c r="C46" s="28" t="s">
        <v>274</v>
      </c>
      <c r="D46" s="28" t="s">
        <v>7</v>
      </c>
      <c r="E46" s="28">
        <v>1365</v>
      </c>
      <c r="F46" s="28" t="s">
        <v>283</v>
      </c>
      <c r="G46" s="35" t="s">
        <v>4</v>
      </c>
      <c r="H46" s="36">
        <v>6</v>
      </c>
      <c r="I46" s="29">
        <v>35</v>
      </c>
      <c r="J46" s="29">
        <v>55</v>
      </c>
      <c r="K46" s="29">
        <v>42</v>
      </c>
      <c r="L46" s="29">
        <v>35</v>
      </c>
      <c r="M46" s="29">
        <v>34</v>
      </c>
      <c r="N46" s="29">
        <v>27</v>
      </c>
      <c r="O46" s="29">
        <v>19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90">
        <v>247</v>
      </c>
    </row>
    <row r="47" spans="1:22">
      <c r="A47" s="27" t="s">
        <v>1</v>
      </c>
      <c r="B47" s="28">
        <v>284</v>
      </c>
      <c r="C47" s="28" t="s">
        <v>274</v>
      </c>
      <c r="D47" s="28" t="s">
        <v>7</v>
      </c>
      <c r="E47" s="28">
        <v>2539</v>
      </c>
      <c r="F47" s="28" t="s">
        <v>286</v>
      </c>
      <c r="G47" s="35" t="s">
        <v>4</v>
      </c>
      <c r="H47" s="36">
        <v>12</v>
      </c>
      <c r="I47" s="29">
        <v>28</v>
      </c>
      <c r="J47" s="29">
        <v>15</v>
      </c>
      <c r="K47" s="29">
        <v>23</v>
      </c>
      <c r="L47" s="29">
        <v>22</v>
      </c>
      <c r="M47" s="29">
        <v>21</v>
      </c>
      <c r="N47" s="29">
        <v>13</v>
      </c>
      <c r="O47" s="29">
        <v>25</v>
      </c>
      <c r="P47" s="29">
        <v>11</v>
      </c>
      <c r="Q47" s="29">
        <v>21</v>
      </c>
      <c r="R47" s="29">
        <v>16</v>
      </c>
      <c r="S47" s="29">
        <v>4</v>
      </c>
      <c r="T47" s="29">
        <v>5</v>
      </c>
      <c r="U47" s="29">
        <v>8</v>
      </c>
      <c r="V47" s="90">
        <v>212</v>
      </c>
    </row>
    <row r="48" spans="1:22">
      <c r="A48" s="27" t="s">
        <v>1</v>
      </c>
      <c r="B48" s="28">
        <v>284</v>
      </c>
      <c r="C48" s="28" t="s">
        <v>274</v>
      </c>
      <c r="D48" s="28" t="s">
        <v>7</v>
      </c>
      <c r="E48" s="28">
        <v>1247</v>
      </c>
      <c r="F48" s="28" t="s">
        <v>279</v>
      </c>
      <c r="G48" s="35" t="s">
        <v>4</v>
      </c>
      <c r="H48" s="36">
        <v>12</v>
      </c>
      <c r="I48" s="29">
        <v>9</v>
      </c>
      <c r="J48" s="29">
        <v>13</v>
      </c>
      <c r="K48" s="29">
        <v>5</v>
      </c>
      <c r="L48" s="29">
        <v>8</v>
      </c>
      <c r="M48" s="29">
        <v>5</v>
      </c>
      <c r="N48" s="29">
        <v>4</v>
      </c>
      <c r="O48" s="29">
        <v>7</v>
      </c>
      <c r="P48" s="29">
        <v>1</v>
      </c>
      <c r="Q48" s="29">
        <v>3</v>
      </c>
      <c r="R48" s="29">
        <v>6</v>
      </c>
      <c r="S48" s="29">
        <v>2</v>
      </c>
      <c r="T48" s="29">
        <v>5</v>
      </c>
      <c r="U48" s="29">
        <v>5</v>
      </c>
      <c r="V48" s="90">
        <v>73</v>
      </c>
    </row>
    <row r="49" spans="1:22">
      <c r="A49" s="27" t="s">
        <v>1</v>
      </c>
      <c r="B49" s="28">
        <v>284</v>
      </c>
      <c r="C49" s="28" t="s">
        <v>274</v>
      </c>
      <c r="D49" s="28" t="s">
        <v>7</v>
      </c>
      <c r="E49" s="28">
        <v>520</v>
      </c>
      <c r="F49" s="28" t="s">
        <v>275</v>
      </c>
      <c r="G49" s="35" t="s">
        <v>4</v>
      </c>
      <c r="H49" s="36">
        <v>11</v>
      </c>
      <c r="I49" s="35">
        <v>15</v>
      </c>
      <c r="J49" s="29">
        <v>9</v>
      </c>
      <c r="K49" s="29">
        <v>9</v>
      </c>
      <c r="L49" s="29">
        <v>13</v>
      </c>
      <c r="M49" s="29">
        <v>9</v>
      </c>
      <c r="N49" s="29">
        <v>10</v>
      </c>
      <c r="O49" s="29">
        <v>4</v>
      </c>
      <c r="P49" s="29">
        <v>4</v>
      </c>
      <c r="Q49" s="29">
        <v>7</v>
      </c>
      <c r="R49" s="29">
        <v>4</v>
      </c>
      <c r="S49" s="29">
        <v>3</v>
      </c>
      <c r="T49" s="29">
        <v>5</v>
      </c>
      <c r="U49" s="29">
        <v>0</v>
      </c>
      <c r="V49" s="90">
        <v>92</v>
      </c>
    </row>
    <row r="50" spans="1:22">
      <c r="A50" s="27" t="s">
        <v>1</v>
      </c>
      <c r="B50" s="28">
        <v>284</v>
      </c>
      <c r="C50" s="28" t="s">
        <v>274</v>
      </c>
      <c r="D50" s="28" t="s">
        <v>7</v>
      </c>
      <c r="E50" s="28">
        <v>1060</v>
      </c>
      <c r="F50" s="28" t="s">
        <v>277</v>
      </c>
      <c r="G50" s="35" t="s">
        <v>4</v>
      </c>
      <c r="H50" s="36">
        <v>12</v>
      </c>
      <c r="I50" s="121">
        <v>37</v>
      </c>
      <c r="J50" s="121">
        <v>21</v>
      </c>
      <c r="K50" s="121">
        <v>20</v>
      </c>
      <c r="L50" s="121">
        <v>16</v>
      </c>
      <c r="M50" s="121">
        <v>21</v>
      </c>
      <c r="N50" s="121">
        <v>15</v>
      </c>
      <c r="O50" s="121">
        <v>25</v>
      </c>
      <c r="P50" s="121">
        <v>16</v>
      </c>
      <c r="Q50" s="121">
        <v>17</v>
      </c>
      <c r="R50" s="121">
        <v>8</v>
      </c>
      <c r="S50" s="121">
        <v>1</v>
      </c>
      <c r="T50" s="121">
        <v>7</v>
      </c>
      <c r="U50" s="121">
        <v>5</v>
      </c>
      <c r="V50" s="122">
        <v>209</v>
      </c>
    </row>
    <row r="51" spans="1:22">
      <c r="A51" s="27" t="s">
        <v>1</v>
      </c>
      <c r="B51" s="28">
        <v>284</v>
      </c>
      <c r="C51" s="28" t="s">
        <v>274</v>
      </c>
      <c r="D51" s="28" t="s">
        <v>7</v>
      </c>
      <c r="E51" s="28">
        <v>1189</v>
      </c>
      <c r="F51" s="28" t="s">
        <v>278</v>
      </c>
      <c r="G51" s="35" t="s">
        <v>4</v>
      </c>
      <c r="H51" s="36">
        <v>8</v>
      </c>
      <c r="I51" s="29">
        <v>41</v>
      </c>
      <c r="J51" s="29">
        <v>32</v>
      </c>
      <c r="K51" s="29">
        <v>20</v>
      </c>
      <c r="L51" s="29">
        <v>22</v>
      </c>
      <c r="M51" s="29">
        <v>23</v>
      </c>
      <c r="N51" s="29">
        <v>8</v>
      </c>
      <c r="O51" s="29">
        <v>12</v>
      </c>
      <c r="P51" s="29">
        <v>7</v>
      </c>
      <c r="Q51" s="29">
        <v>2</v>
      </c>
      <c r="R51" s="29">
        <v>0</v>
      </c>
      <c r="S51" s="29">
        <v>0</v>
      </c>
      <c r="T51" s="29">
        <v>0</v>
      </c>
      <c r="U51" s="29">
        <v>0</v>
      </c>
      <c r="V51" s="90">
        <v>167</v>
      </c>
    </row>
    <row r="52" spans="1:22">
      <c r="A52" s="27" t="s">
        <v>1</v>
      </c>
      <c r="B52" s="28">
        <v>284</v>
      </c>
      <c r="C52" s="28" t="s">
        <v>274</v>
      </c>
      <c r="D52" s="28" t="s">
        <v>7</v>
      </c>
      <c r="E52" s="28">
        <v>1364</v>
      </c>
      <c r="F52" s="28" t="s">
        <v>282</v>
      </c>
      <c r="G52" s="35" t="s">
        <v>4</v>
      </c>
      <c r="H52" s="36">
        <v>6</v>
      </c>
      <c r="I52" s="29">
        <v>55</v>
      </c>
      <c r="J52" s="29">
        <v>31</v>
      </c>
      <c r="K52" s="29">
        <v>31</v>
      </c>
      <c r="L52" s="29">
        <v>38</v>
      </c>
      <c r="M52" s="29">
        <v>30</v>
      </c>
      <c r="N52" s="29">
        <v>24</v>
      </c>
      <c r="O52" s="29">
        <v>24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90">
        <v>233</v>
      </c>
    </row>
    <row r="53" spans="1:22">
      <c r="A53" s="27" t="s">
        <v>1</v>
      </c>
      <c r="B53" s="28">
        <v>284</v>
      </c>
      <c r="C53" s="28" t="s">
        <v>274</v>
      </c>
      <c r="D53" s="28" t="s">
        <v>7</v>
      </c>
      <c r="E53" s="28">
        <v>1378</v>
      </c>
      <c r="F53" s="28" t="s">
        <v>284</v>
      </c>
      <c r="G53" s="35" t="s">
        <v>4</v>
      </c>
      <c r="H53" s="36">
        <v>6</v>
      </c>
      <c r="I53" s="29">
        <v>43</v>
      </c>
      <c r="J53" s="29">
        <v>25</v>
      </c>
      <c r="K53" s="29">
        <v>33</v>
      </c>
      <c r="L53" s="29">
        <v>34</v>
      </c>
      <c r="M53" s="29">
        <v>36</v>
      </c>
      <c r="N53" s="29">
        <v>35</v>
      </c>
      <c r="O53" s="29">
        <v>21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90">
        <v>227</v>
      </c>
    </row>
    <row r="54" spans="1:22" ht="15.75" thickBot="1">
      <c r="A54" s="39" t="s">
        <v>1</v>
      </c>
      <c r="B54" s="40">
        <v>284</v>
      </c>
      <c r="C54" s="40" t="s">
        <v>274</v>
      </c>
      <c r="D54" s="40" t="s">
        <v>7</v>
      </c>
      <c r="E54" s="40">
        <v>8707</v>
      </c>
      <c r="F54" s="40" t="s">
        <v>287</v>
      </c>
      <c r="G54" s="37" t="s">
        <v>4</v>
      </c>
      <c r="H54" s="38">
        <v>12</v>
      </c>
      <c r="I54" s="43">
        <v>71</v>
      </c>
      <c r="J54" s="43">
        <v>40</v>
      </c>
      <c r="K54" s="43">
        <v>64</v>
      </c>
      <c r="L54" s="43">
        <v>55</v>
      </c>
      <c r="M54" s="43">
        <v>47</v>
      </c>
      <c r="N54" s="43">
        <v>52</v>
      </c>
      <c r="O54" s="43">
        <v>44</v>
      </c>
      <c r="P54" s="43">
        <v>55</v>
      </c>
      <c r="Q54" s="43">
        <v>44</v>
      </c>
      <c r="R54" s="43">
        <v>37</v>
      </c>
      <c r="S54" s="43">
        <v>8</v>
      </c>
      <c r="T54" s="43">
        <v>2</v>
      </c>
      <c r="U54" s="43">
        <v>11</v>
      </c>
      <c r="V54" s="94">
        <v>530</v>
      </c>
    </row>
    <row r="55" spans="1:22" s="73" customFormat="1" ht="16.5" thickTop="1" thickBot="1">
      <c r="A55" s="114"/>
      <c r="B55" s="115"/>
      <c r="C55" s="115"/>
      <c r="D55" s="115"/>
      <c r="E55" s="115"/>
      <c r="F55" s="100" t="s">
        <v>274</v>
      </c>
      <c r="G55" s="118"/>
      <c r="H55" s="118"/>
      <c r="I55" s="107">
        <f t="shared" ref="I55:V55" si="3">SUM(I41:I54)</f>
        <v>563</v>
      </c>
      <c r="J55" s="105">
        <f t="shared" si="3"/>
        <v>376</v>
      </c>
      <c r="K55" s="105">
        <f t="shared" si="3"/>
        <v>405</v>
      </c>
      <c r="L55" s="105">
        <f t="shared" si="3"/>
        <v>392</v>
      </c>
      <c r="M55" s="105">
        <f t="shared" si="3"/>
        <v>361</v>
      </c>
      <c r="N55" s="105">
        <f t="shared" si="3"/>
        <v>309</v>
      </c>
      <c r="O55" s="105">
        <f t="shared" si="3"/>
        <v>264</v>
      </c>
      <c r="P55" s="105">
        <f t="shared" si="3"/>
        <v>208</v>
      </c>
      <c r="Q55" s="105">
        <f t="shared" si="3"/>
        <v>190</v>
      </c>
      <c r="R55" s="105">
        <f t="shared" si="3"/>
        <v>150</v>
      </c>
      <c r="S55" s="105">
        <f t="shared" si="3"/>
        <v>77</v>
      </c>
      <c r="T55" s="105">
        <f t="shared" si="3"/>
        <v>78</v>
      </c>
      <c r="U55" s="105">
        <f t="shared" si="3"/>
        <v>93</v>
      </c>
      <c r="V55" s="95">
        <f t="shared" si="3"/>
        <v>3466</v>
      </c>
    </row>
    <row r="56" spans="1:22" ht="15.75" thickTop="1"/>
    <row r="57" spans="1:22">
      <c r="A57" s="81" t="s">
        <v>1242</v>
      </c>
      <c r="B57" s="81"/>
      <c r="C57" s="81"/>
      <c r="D57" s="81"/>
      <c r="E57" s="81"/>
      <c r="F57" s="81"/>
      <c r="G57" s="82"/>
      <c r="H57" s="82"/>
      <c r="I57" s="82">
        <f>I55+I39+I29+I8</f>
        <v>1378</v>
      </c>
      <c r="J57" s="82">
        <f>J55+J39+J29+J8</f>
        <v>872</v>
      </c>
      <c r="K57" s="82">
        <f>K55+K39+K29+K8+K2</f>
        <v>850</v>
      </c>
      <c r="L57" s="82">
        <f>L55+L39+L29+L8+L2</f>
        <v>840</v>
      </c>
      <c r="M57" s="82">
        <f t="shared" ref="M57:U57" si="4">M55+M39+M29+M8</f>
        <v>792</v>
      </c>
      <c r="N57" s="82">
        <f t="shared" si="4"/>
        <v>711</v>
      </c>
      <c r="O57" s="82">
        <f t="shared" si="4"/>
        <v>609</v>
      </c>
      <c r="P57" s="82">
        <f t="shared" si="4"/>
        <v>469</v>
      </c>
      <c r="Q57" s="82">
        <f t="shared" si="4"/>
        <v>453</v>
      </c>
      <c r="R57" s="82">
        <f t="shared" si="4"/>
        <v>362</v>
      </c>
      <c r="S57" s="82">
        <f t="shared" si="4"/>
        <v>282</v>
      </c>
      <c r="T57" s="82">
        <f t="shared" si="4"/>
        <v>268</v>
      </c>
      <c r="U57" s="82">
        <f t="shared" si="4"/>
        <v>332</v>
      </c>
      <c r="V57" s="82">
        <f>SUM(I57:U57)</f>
        <v>8218</v>
      </c>
    </row>
    <row r="58" spans="1:22" s="120" customFormat="1">
      <c r="A58" s="79"/>
      <c r="B58" s="79"/>
      <c r="C58" s="79"/>
      <c r="D58" s="79"/>
      <c r="E58" s="79"/>
      <c r="F58" s="79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</row>
    <row r="59" spans="1:22">
      <c r="A59" s="111" t="s">
        <v>1238</v>
      </c>
      <c r="B59" s="111"/>
      <c r="C59" s="111"/>
      <c r="D59" s="111">
        <v>4</v>
      </c>
      <c r="E59" s="1"/>
      <c r="F59" s="1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23"/>
    </row>
    <row r="60" spans="1:22">
      <c r="A60" s="112" t="s">
        <v>1240</v>
      </c>
      <c r="B60" s="112"/>
      <c r="C60" s="112"/>
      <c r="D60" s="112">
        <v>42</v>
      </c>
      <c r="E60" s="1"/>
      <c r="F60" s="1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23"/>
    </row>
    <row r="61" spans="1:22">
      <c r="A61" s="113" t="s">
        <v>1241</v>
      </c>
      <c r="B61" s="113"/>
      <c r="C61" s="113"/>
      <c r="D61" s="113">
        <v>8218</v>
      </c>
      <c r="E61" s="1"/>
      <c r="F61" s="1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23"/>
    </row>
    <row r="62" spans="1:22" s="120" customFormat="1">
      <c r="A62" s="79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</row>
    <row r="63" spans="1:22">
      <c r="A63" s="1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23"/>
      <c r="R63"/>
      <c r="S63"/>
      <c r="T63"/>
      <c r="U63"/>
      <c r="V63"/>
    </row>
    <row r="64" spans="1:22">
      <c r="A64" s="1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23"/>
      <c r="R64"/>
      <c r="S64"/>
      <c r="T64"/>
      <c r="U64"/>
      <c r="V64"/>
    </row>
    <row r="65" spans="1:22">
      <c r="A65" s="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23"/>
      <c r="R65"/>
      <c r="S65"/>
      <c r="T65"/>
      <c r="U65"/>
      <c r="V65"/>
    </row>
    <row r="66" spans="1:22">
      <c r="B66" s="116"/>
      <c r="C66" s="116"/>
      <c r="D66" s="116"/>
      <c r="E66" s="116"/>
      <c r="F66" s="116"/>
      <c r="Q66" s="117"/>
      <c r="R66"/>
      <c r="S66"/>
      <c r="T66"/>
      <c r="U66"/>
      <c r="V66"/>
    </row>
  </sheetData>
  <sortState xmlns:xlrd2="http://schemas.microsoft.com/office/spreadsheetml/2017/richdata2" ref="A3:V44">
    <sortCondition ref="A3:A44"/>
  </sortState>
  <pageMargins left="0.70866141732283472" right="0.70866141732283472" top="0.74803149606299213" bottom="0.74803149606299213" header="0.31496062992125984" footer="0.31496062992125984"/>
  <pageSetup paperSize="5" firstPageNumber="40" fitToHeight="0" orientation="landscape" useFirstPageNumber="1" r:id="rId1"/>
  <headerFooter>
    <oddHeader>&amp;C&amp;"-,Bold"&amp;12FRANCOPHONE EDUCATION 2017-2018</oddHeader>
    <oddFooter>&amp;L_x000D_&amp;1#&amp;"Calibri"&amp;11&amp;K000000 Classification: Public&amp;C&amp;P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749992370372631"/>
  </sheetPr>
  <dimension ref="A1:AH52"/>
  <sheetViews>
    <sheetView view="pageLayout" topLeftCell="D1" zoomScaleNormal="100" workbookViewId="0">
      <selection activeCell="AG12" sqref="AG12"/>
    </sheetView>
  </sheetViews>
  <sheetFormatPr defaultColWidth="6.7109375" defaultRowHeight="12.75"/>
  <cols>
    <col min="1" max="1" width="5.85546875" style="225" bestFit="1" customWidth="1"/>
    <col min="2" max="11" width="6.5703125" style="225" bestFit="1" customWidth="1"/>
    <col min="12" max="29" width="6.7109375" style="225" bestFit="1" customWidth="1"/>
    <col min="30" max="30" width="6.7109375" style="225" customWidth="1"/>
    <col min="31" max="31" width="7.5703125" style="226" customWidth="1"/>
    <col min="32" max="255" width="6.7109375" style="225"/>
    <col min="256" max="256" width="7.5703125" style="225" customWidth="1"/>
    <col min="257" max="272" width="8.28515625" style="225" customWidth="1"/>
    <col min="273" max="273" width="7.5703125" style="225" customWidth="1"/>
    <col min="274" max="274" width="8" style="225" customWidth="1"/>
    <col min="275" max="275" width="7.5703125" style="225" customWidth="1"/>
    <col min="276" max="278" width="8.28515625" style="225" customWidth="1"/>
    <col min="279" max="511" width="6.7109375" style="225"/>
    <col min="512" max="512" width="7.5703125" style="225" customWidth="1"/>
    <col min="513" max="528" width="8.28515625" style="225" customWidth="1"/>
    <col min="529" max="529" width="7.5703125" style="225" customWidth="1"/>
    <col min="530" max="530" width="8" style="225" customWidth="1"/>
    <col min="531" max="531" width="7.5703125" style="225" customWidth="1"/>
    <col min="532" max="534" width="8.28515625" style="225" customWidth="1"/>
    <col min="535" max="767" width="6.7109375" style="225"/>
    <col min="768" max="768" width="7.5703125" style="225" customWidth="1"/>
    <col min="769" max="784" width="8.28515625" style="225" customWidth="1"/>
    <col min="785" max="785" width="7.5703125" style="225" customWidth="1"/>
    <col min="786" max="786" width="8" style="225" customWidth="1"/>
    <col min="787" max="787" width="7.5703125" style="225" customWidth="1"/>
    <col min="788" max="790" width="8.28515625" style="225" customWidth="1"/>
    <col min="791" max="1023" width="6.7109375" style="225"/>
    <col min="1024" max="1024" width="7.5703125" style="225" customWidth="1"/>
    <col min="1025" max="1040" width="8.28515625" style="225" customWidth="1"/>
    <col min="1041" max="1041" width="7.5703125" style="225" customWidth="1"/>
    <col min="1042" max="1042" width="8" style="225" customWidth="1"/>
    <col min="1043" max="1043" width="7.5703125" style="225" customWidth="1"/>
    <col min="1044" max="1046" width="8.28515625" style="225" customWidth="1"/>
    <col min="1047" max="1279" width="6.7109375" style="225"/>
    <col min="1280" max="1280" width="7.5703125" style="225" customWidth="1"/>
    <col min="1281" max="1296" width="8.28515625" style="225" customWidth="1"/>
    <col min="1297" max="1297" width="7.5703125" style="225" customWidth="1"/>
    <col min="1298" max="1298" width="8" style="225" customWidth="1"/>
    <col min="1299" max="1299" width="7.5703125" style="225" customWidth="1"/>
    <col min="1300" max="1302" width="8.28515625" style="225" customWidth="1"/>
    <col min="1303" max="1535" width="6.7109375" style="225"/>
    <col min="1536" max="1536" width="7.5703125" style="225" customWidth="1"/>
    <col min="1537" max="1552" width="8.28515625" style="225" customWidth="1"/>
    <col min="1553" max="1553" width="7.5703125" style="225" customWidth="1"/>
    <col min="1554" max="1554" width="8" style="225" customWidth="1"/>
    <col min="1555" max="1555" width="7.5703125" style="225" customWidth="1"/>
    <col min="1556" max="1558" width="8.28515625" style="225" customWidth="1"/>
    <col min="1559" max="1791" width="6.7109375" style="225"/>
    <col min="1792" max="1792" width="7.5703125" style="225" customWidth="1"/>
    <col min="1793" max="1808" width="8.28515625" style="225" customWidth="1"/>
    <col min="1809" max="1809" width="7.5703125" style="225" customWidth="1"/>
    <col min="1810" max="1810" width="8" style="225" customWidth="1"/>
    <col min="1811" max="1811" width="7.5703125" style="225" customWidth="1"/>
    <col min="1812" max="1814" width="8.28515625" style="225" customWidth="1"/>
    <col min="1815" max="2047" width="6.7109375" style="225"/>
    <col min="2048" max="2048" width="7.5703125" style="225" customWidth="1"/>
    <col min="2049" max="2064" width="8.28515625" style="225" customWidth="1"/>
    <col min="2065" max="2065" width="7.5703125" style="225" customWidth="1"/>
    <col min="2066" max="2066" width="8" style="225" customWidth="1"/>
    <col min="2067" max="2067" width="7.5703125" style="225" customWidth="1"/>
    <col min="2068" max="2070" width="8.28515625" style="225" customWidth="1"/>
    <col min="2071" max="2303" width="6.7109375" style="225"/>
    <col min="2304" max="2304" width="7.5703125" style="225" customWidth="1"/>
    <col min="2305" max="2320" width="8.28515625" style="225" customWidth="1"/>
    <col min="2321" max="2321" width="7.5703125" style="225" customWidth="1"/>
    <col min="2322" max="2322" width="8" style="225" customWidth="1"/>
    <col min="2323" max="2323" width="7.5703125" style="225" customWidth="1"/>
    <col min="2324" max="2326" width="8.28515625" style="225" customWidth="1"/>
    <col min="2327" max="2559" width="6.7109375" style="225"/>
    <col min="2560" max="2560" width="7.5703125" style="225" customWidth="1"/>
    <col min="2561" max="2576" width="8.28515625" style="225" customWidth="1"/>
    <col min="2577" max="2577" width="7.5703125" style="225" customWidth="1"/>
    <col min="2578" max="2578" width="8" style="225" customWidth="1"/>
    <col min="2579" max="2579" width="7.5703125" style="225" customWidth="1"/>
    <col min="2580" max="2582" width="8.28515625" style="225" customWidth="1"/>
    <col min="2583" max="2815" width="6.7109375" style="225"/>
    <col min="2816" max="2816" width="7.5703125" style="225" customWidth="1"/>
    <col min="2817" max="2832" width="8.28515625" style="225" customWidth="1"/>
    <col min="2833" max="2833" width="7.5703125" style="225" customWidth="1"/>
    <col min="2834" max="2834" width="8" style="225" customWidth="1"/>
    <col min="2835" max="2835" width="7.5703125" style="225" customWidth="1"/>
    <col min="2836" max="2838" width="8.28515625" style="225" customWidth="1"/>
    <col min="2839" max="3071" width="6.7109375" style="225"/>
    <col min="3072" max="3072" width="7.5703125" style="225" customWidth="1"/>
    <col min="3073" max="3088" width="8.28515625" style="225" customWidth="1"/>
    <col min="3089" max="3089" width="7.5703125" style="225" customWidth="1"/>
    <col min="3090" max="3090" width="8" style="225" customWidth="1"/>
    <col min="3091" max="3091" width="7.5703125" style="225" customWidth="1"/>
    <col min="3092" max="3094" width="8.28515625" style="225" customWidth="1"/>
    <col min="3095" max="3327" width="6.7109375" style="225"/>
    <col min="3328" max="3328" width="7.5703125" style="225" customWidth="1"/>
    <col min="3329" max="3344" width="8.28515625" style="225" customWidth="1"/>
    <col min="3345" max="3345" width="7.5703125" style="225" customWidth="1"/>
    <col min="3346" max="3346" width="8" style="225" customWidth="1"/>
    <col min="3347" max="3347" width="7.5703125" style="225" customWidth="1"/>
    <col min="3348" max="3350" width="8.28515625" style="225" customWidth="1"/>
    <col min="3351" max="3583" width="6.7109375" style="225"/>
    <col min="3584" max="3584" width="7.5703125" style="225" customWidth="1"/>
    <col min="3585" max="3600" width="8.28515625" style="225" customWidth="1"/>
    <col min="3601" max="3601" width="7.5703125" style="225" customWidth="1"/>
    <col min="3602" max="3602" width="8" style="225" customWidth="1"/>
    <col min="3603" max="3603" width="7.5703125" style="225" customWidth="1"/>
    <col min="3604" max="3606" width="8.28515625" style="225" customWidth="1"/>
    <col min="3607" max="3839" width="6.7109375" style="225"/>
    <col min="3840" max="3840" width="7.5703125" style="225" customWidth="1"/>
    <col min="3841" max="3856" width="8.28515625" style="225" customWidth="1"/>
    <col min="3857" max="3857" width="7.5703125" style="225" customWidth="1"/>
    <col min="3858" max="3858" width="8" style="225" customWidth="1"/>
    <col min="3859" max="3859" width="7.5703125" style="225" customWidth="1"/>
    <col min="3860" max="3862" width="8.28515625" style="225" customWidth="1"/>
    <col min="3863" max="4095" width="6.7109375" style="225"/>
    <col min="4096" max="4096" width="7.5703125" style="225" customWidth="1"/>
    <col min="4097" max="4112" width="8.28515625" style="225" customWidth="1"/>
    <col min="4113" max="4113" width="7.5703125" style="225" customWidth="1"/>
    <col min="4114" max="4114" width="8" style="225" customWidth="1"/>
    <col min="4115" max="4115" width="7.5703125" style="225" customWidth="1"/>
    <col min="4116" max="4118" width="8.28515625" style="225" customWidth="1"/>
    <col min="4119" max="4351" width="6.7109375" style="225"/>
    <col min="4352" max="4352" width="7.5703125" style="225" customWidth="1"/>
    <col min="4353" max="4368" width="8.28515625" style="225" customWidth="1"/>
    <col min="4369" max="4369" width="7.5703125" style="225" customWidth="1"/>
    <col min="4370" max="4370" width="8" style="225" customWidth="1"/>
    <col min="4371" max="4371" width="7.5703125" style="225" customWidth="1"/>
    <col min="4372" max="4374" width="8.28515625" style="225" customWidth="1"/>
    <col min="4375" max="4607" width="6.7109375" style="225"/>
    <col min="4608" max="4608" width="7.5703125" style="225" customWidth="1"/>
    <col min="4609" max="4624" width="8.28515625" style="225" customWidth="1"/>
    <col min="4625" max="4625" width="7.5703125" style="225" customWidth="1"/>
    <col min="4626" max="4626" width="8" style="225" customWidth="1"/>
    <col min="4627" max="4627" width="7.5703125" style="225" customWidth="1"/>
    <col min="4628" max="4630" width="8.28515625" style="225" customWidth="1"/>
    <col min="4631" max="4863" width="6.7109375" style="225"/>
    <col min="4864" max="4864" width="7.5703125" style="225" customWidth="1"/>
    <col min="4865" max="4880" width="8.28515625" style="225" customWidth="1"/>
    <col min="4881" max="4881" width="7.5703125" style="225" customWidth="1"/>
    <col min="4882" max="4882" width="8" style="225" customWidth="1"/>
    <col min="4883" max="4883" width="7.5703125" style="225" customWidth="1"/>
    <col min="4884" max="4886" width="8.28515625" style="225" customWidth="1"/>
    <col min="4887" max="5119" width="6.7109375" style="225"/>
    <col min="5120" max="5120" width="7.5703125" style="225" customWidth="1"/>
    <col min="5121" max="5136" width="8.28515625" style="225" customWidth="1"/>
    <col min="5137" max="5137" width="7.5703125" style="225" customWidth="1"/>
    <col min="5138" max="5138" width="8" style="225" customWidth="1"/>
    <col min="5139" max="5139" width="7.5703125" style="225" customWidth="1"/>
    <col min="5140" max="5142" width="8.28515625" style="225" customWidth="1"/>
    <col min="5143" max="5375" width="6.7109375" style="225"/>
    <col min="5376" max="5376" width="7.5703125" style="225" customWidth="1"/>
    <col min="5377" max="5392" width="8.28515625" style="225" customWidth="1"/>
    <col min="5393" max="5393" width="7.5703125" style="225" customWidth="1"/>
    <col min="5394" max="5394" width="8" style="225" customWidth="1"/>
    <col min="5395" max="5395" width="7.5703125" style="225" customWidth="1"/>
    <col min="5396" max="5398" width="8.28515625" style="225" customWidth="1"/>
    <col min="5399" max="5631" width="6.7109375" style="225"/>
    <col min="5632" max="5632" width="7.5703125" style="225" customWidth="1"/>
    <col min="5633" max="5648" width="8.28515625" style="225" customWidth="1"/>
    <col min="5649" max="5649" width="7.5703125" style="225" customWidth="1"/>
    <col min="5650" max="5650" width="8" style="225" customWidth="1"/>
    <col min="5651" max="5651" width="7.5703125" style="225" customWidth="1"/>
    <col min="5652" max="5654" width="8.28515625" style="225" customWidth="1"/>
    <col min="5655" max="5887" width="6.7109375" style="225"/>
    <col min="5888" max="5888" width="7.5703125" style="225" customWidth="1"/>
    <col min="5889" max="5904" width="8.28515625" style="225" customWidth="1"/>
    <col min="5905" max="5905" width="7.5703125" style="225" customWidth="1"/>
    <col min="5906" max="5906" width="8" style="225" customWidth="1"/>
    <col min="5907" max="5907" width="7.5703125" style="225" customWidth="1"/>
    <col min="5908" max="5910" width="8.28515625" style="225" customWidth="1"/>
    <col min="5911" max="6143" width="6.7109375" style="225"/>
    <col min="6144" max="6144" width="7.5703125" style="225" customWidth="1"/>
    <col min="6145" max="6160" width="8.28515625" style="225" customWidth="1"/>
    <col min="6161" max="6161" width="7.5703125" style="225" customWidth="1"/>
    <col min="6162" max="6162" width="8" style="225" customWidth="1"/>
    <col min="6163" max="6163" width="7.5703125" style="225" customWidth="1"/>
    <col min="6164" max="6166" width="8.28515625" style="225" customWidth="1"/>
    <col min="6167" max="6399" width="6.7109375" style="225"/>
    <col min="6400" max="6400" width="7.5703125" style="225" customWidth="1"/>
    <col min="6401" max="6416" width="8.28515625" style="225" customWidth="1"/>
    <col min="6417" max="6417" width="7.5703125" style="225" customWidth="1"/>
    <col min="6418" max="6418" width="8" style="225" customWidth="1"/>
    <col min="6419" max="6419" width="7.5703125" style="225" customWidth="1"/>
    <col min="6420" max="6422" width="8.28515625" style="225" customWidth="1"/>
    <col min="6423" max="6655" width="6.7109375" style="225"/>
    <col min="6656" max="6656" width="7.5703125" style="225" customWidth="1"/>
    <col min="6657" max="6672" width="8.28515625" style="225" customWidth="1"/>
    <col min="6673" max="6673" width="7.5703125" style="225" customWidth="1"/>
    <col min="6674" max="6674" width="8" style="225" customWidth="1"/>
    <col min="6675" max="6675" width="7.5703125" style="225" customWidth="1"/>
    <col min="6676" max="6678" width="8.28515625" style="225" customWidth="1"/>
    <col min="6679" max="6911" width="6.7109375" style="225"/>
    <col min="6912" max="6912" width="7.5703125" style="225" customWidth="1"/>
    <col min="6913" max="6928" width="8.28515625" style="225" customWidth="1"/>
    <col min="6929" max="6929" width="7.5703125" style="225" customWidth="1"/>
    <col min="6930" max="6930" width="8" style="225" customWidth="1"/>
    <col min="6931" max="6931" width="7.5703125" style="225" customWidth="1"/>
    <col min="6932" max="6934" width="8.28515625" style="225" customWidth="1"/>
    <col min="6935" max="7167" width="6.7109375" style="225"/>
    <col min="7168" max="7168" width="7.5703125" style="225" customWidth="1"/>
    <col min="7169" max="7184" width="8.28515625" style="225" customWidth="1"/>
    <col min="7185" max="7185" width="7.5703125" style="225" customWidth="1"/>
    <col min="7186" max="7186" width="8" style="225" customWidth="1"/>
    <col min="7187" max="7187" width="7.5703125" style="225" customWidth="1"/>
    <col min="7188" max="7190" width="8.28515625" style="225" customWidth="1"/>
    <col min="7191" max="7423" width="6.7109375" style="225"/>
    <col min="7424" max="7424" width="7.5703125" style="225" customWidth="1"/>
    <col min="7425" max="7440" width="8.28515625" style="225" customWidth="1"/>
    <col min="7441" max="7441" width="7.5703125" style="225" customWidth="1"/>
    <col min="7442" max="7442" width="8" style="225" customWidth="1"/>
    <col min="7443" max="7443" width="7.5703125" style="225" customWidth="1"/>
    <col min="7444" max="7446" width="8.28515625" style="225" customWidth="1"/>
    <col min="7447" max="7679" width="6.7109375" style="225"/>
    <col min="7680" max="7680" width="7.5703125" style="225" customWidth="1"/>
    <col min="7681" max="7696" width="8.28515625" style="225" customWidth="1"/>
    <col min="7697" max="7697" width="7.5703125" style="225" customWidth="1"/>
    <col min="7698" max="7698" width="8" style="225" customWidth="1"/>
    <col min="7699" max="7699" width="7.5703125" style="225" customWidth="1"/>
    <col min="7700" max="7702" width="8.28515625" style="225" customWidth="1"/>
    <col min="7703" max="7935" width="6.7109375" style="225"/>
    <col min="7936" max="7936" width="7.5703125" style="225" customWidth="1"/>
    <col min="7937" max="7952" width="8.28515625" style="225" customWidth="1"/>
    <col min="7953" max="7953" width="7.5703125" style="225" customWidth="1"/>
    <col min="7954" max="7954" width="8" style="225" customWidth="1"/>
    <col min="7955" max="7955" width="7.5703125" style="225" customWidth="1"/>
    <col min="7956" max="7958" width="8.28515625" style="225" customWidth="1"/>
    <col min="7959" max="8191" width="6.7109375" style="225"/>
    <col min="8192" max="8192" width="7.5703125" style="225" customWidth="1"/>
    <col min="8193" max="8208" width="8.28515625" style="225" customWidth="1"/>
    <col min="8209" max="8209" width="7.5703125" style="225" customWidth="1"/>
    <col min="8210" max="8210" width="8" style="225" customWidth="1"/>
    <col min="8211" max="8211" width="7.5703125" style="225" customWidth="1"/>
    <col min="8212" max="8214" width="8.28515625" style="225" customWidth="1"/>
    <col min="8215" max="8447" width="6.7109375" style="225"/>
    <col min="8448" max="8448" width="7.5703125" style="225" customWidth="1"/>
    <col min="8449" max="8464" width="8.28515625" style="225" customWidth="1"/>
    <col min="8465" max="8465" width="7.5703125" style="225" customWidth="1"/>
    <col min="8466" max="8466" width="8" style="225" customWidth="1"/>
    <col min="8467" max="8467" width="7.5703125" style="225" customWidth="1"/>
    <col min="8468" max="8470" width="8.28515625" style="225" customWidth="1"/>
    <col min="8471" max="8703" width="6.7109375" style="225"/>
    <col min="8704" max="8704" width="7.5703125" style="225" customWidth="1"/>
    <col min="8705" max="8720" width="8.28515625" style="225" customWidth="1"/>
    <col min="8721" max="8721" width="7.5703125" style="225" customWidth="1"/>
    <col min="8722" max="8722" width="8" style="225" customWidth="1"/>
    <col min="8723" max="8723" width="7.5703125" style="225" customWidth="1"/>
    <col min="8724" max="8726" width="8.28515625" style="225" customWidth="1"/>
    <col min="8727" max="8959" width="6.7109375" style="225"/>
    <col min="8960" max="8960" width="7.5703125" style="225" customWidth="1"/>
    <col min="8961" max="8976" width="8.28515625" style="225" customWidth="1"/>
    <col min="8977" max="8977" width="7.5703125" style="225" customWidth="1"/>
    <col min="8978" max="8978" width="8" style="225" customWidth="1"/>
    <col min="8979" max="8979" width="7.5703125" style="225" customWidth="1"/>
    <col min="8980" max="8982" width="8.28515625" style="225" customWidth="1"/>
    <col min="8983" max="9215" width="6.7109375" style="225"/>
    <col min="9216" max="9216" width="7.5703125" style="225" customWidth="1"/>
    <col min="9217" max="9232" width="8.28515625" style="225" customWidth="1"/>
    <col min="9233" max="9233" width="7.5703125" style="225" customWidth="1"/>
    <col min="9234" max="9234" width="8" style="225" customWidth="1"/>
    <col min="9235" max="9235" width="7.5703125" style="225" customWidth="1"/>
    <col min="9236" max="9238" width="8.28515625" style="225" customWidth="1"/>
    <col min="9239" max="9471" width="6.7109375" style="225"/>
    <col min="9472" max="9472" width="7.5703125" style="225" customWidth="1"/>
    <col min="9473" max="9488" width="8.28515625" style="225" customWidth="1"/>
    <col min="9489" max="9489" width="7.5703125" style="225" customWidth="1"/>
    <col min="9490" max="9490" width="8" style="225" customWidth="1"/>
    <col min="9491" max="9491" width="7.5703125" style="225" customWidth="1"/>
    <col min="9492" max="9494" width="8.28515625" style="225" customWidth="1"/>
    <col min="9495" max="9727" width="6.7109375" style="225"/>
    <col min="9728" max="9728" width="7.5703125" style="225" customWidth="1"/>
    <col min="9729" max="9744" width="8.28515625" style="225" customWidth="1"/>
    <col min="9745" max="9745" width="7.5703125" style="225" customWidth="1"/>
    <col min="9746" max="9746" width="8" style="225" customWidth="1"/>
    <col min="9747" max="9747" width="7.5703125" style="225" customWidth="1"/>
    <col min="9748" max="9750" width="8.28515625" style="225" customWidth="1"/>
    <col min="9751" max="9983" width="6.7109375" style="225"/>
    <col min="9984" max="9984" width="7.5703125" style="225" customWidth="1"/>
    <col min="9985" max="10000" width="8.28515625" style="225" customWidth="1"/>
    <col min="10001" max="10001" width="7.5703125" style="225" customWidth="1"/>
    <col min="10002" max="10002" width="8" style="225" customWidth="1"/>
    <col min="10003" max="10003" width="7.5703125" style="225" customWidth="1"/>
    <col min="10004" max="10006" width="8.28515625" style="225" customWidth="1"/>
    <col min="10007" max="10239" width="6.7109375" style="225"/>
    <col min="10240" max="10240" width="7.5703125" style="225" customWidth="1"/>
    <col min="10241" max="10256" width="8.28515625" style="225" customWidth="1"/>
    <col min="10257" max="10257" width="7.5703125" style="225" customWidth="1"/>
    <col min="10258" max="10258" width="8" style="225" customWidth="1"/>
    <col min="10259" max="10259" width="7.5703125" style="225" customWidth="1"/>
    <col min="10260" max="10262" width="8.28515625" style="225" customWidth="1"/>
    <col min="10263" max="10495" width="6.7109375" style="225"/>
    <col min="10496" max="10496" width="7.5703125" style="225" customWidth="1"/>
    <col min="10497" max="10512" width="8.28515625" style="225" customWidth="1"/>
    <col min="10513" max="10513" width="7.5703125" style="225" customWidth="1"/>
    <col min="10514" max="10514" width="8" style="225" customWidth="1"/>
    <col min="10515" max="10515" width="7.5703125" style="225" customWidth="1"/>
    <col min="10516" max="10518" width="8.28515625" style="225" customWidth="1"/>
    <col min="10519" max="10751" width="6.7109375" style="225"/>
    <col min="10752" max="10752" width="7.5703125" style="225" customWidth="1"/>
    <col min="10753" max="10768" width="8.28515625" style="225" customWidth="1"/>
    <col min="10769" max="10769" width="7.5703125" style="225" customWidth="1"/>
    <col min="10770" max="10770" width="8" style="225" customWidth="1"/>
    <col min="10771" max="10771" width="7.5703125" style="225" customWidth="1"/>
    <col min="10772" max="10774" width="8.28515625" style="225" customWidth="1"/>
    <col min="10775" max="11007" width="6.7109375" style="225"/>
    <col min="11008" max="11008" width="7.5703125" style="225" customWidth="1"/>
    <col min="11009" max="11024" width="8.28515625" style="225" customWidth="1"/>
    <col min="11025" max="11025" width="7.5703125" style="225" customWidth="1"/>
    <col min="11026" max="11026" width="8" style="225" customWidth="1"/>
    <col min="11027" max="11027" width="7.5703125" style="225" customWidth="1"/>
    <col min="11028" max="11030" width="8.28515625" style="225" customWidth="1"/>
    <col min="11031" max="11263" width="6.7109375" style="225"/>
    <col min="11264" max="11264" width="7.5703125" style="225" customWidth="1"/>
    <col min="11265" max="11280" width="8.28515625" style="225" customWidth="1"/>
    <col min="11281" max="11281" width="7.5703125" style="225" customWidth="1"/>
    <col min="11282" max="11282" width="8" style="225" customWidth="1"/>
    <col min="11283" max="11283" width="7.5703125" style="225" customWidth="1"/>
    <col min="11284" max="11286" width="8.28515625" style="225" customWidth="1"/>
    <col min="11287" max="11519" width="6.7109375" style="225"/>
    <col min="11520" max="11520" width="7.5703125" style="225" customWidth="1"/>
    <col min="11521" max="11536" width="8.28515625" style="225" customWidth="1"/>
    <col min="11537" max="11537" width="7.5703125" style="225" customWidth="1"/>
    <col min="11538" max="11538" width="8" style="225" customWidth="1"/>
    <col min="11539" max="11539" width="7.5703125" style="225" customWidth="1"/>
    <col min="11540" max="11542" width="8.28515625" style="225" customWidth="1"/>
    <col min="11543" max="11775" width="6.7109375" style="225"/>
    <col min="11776" max="11776" width="7.5703125" style="225" customWidth="1"/>
    <col min="11777" max="11792" width="8.28515625" style="225" customWidth="1"/>
    <col min="11793" max="11793" width="7.5703125" style="225" customWidth="1"/>
    <col min="11794" max="11794" width="8" style="225" customWidth="1"/>
    <col min="11795" max="11795" width="7.5703125" style="225" customWidth="1"/>
    <col min="11796" max="11798" width="8.28515625" style="225" customWidth="1"/>
    <col min="11799" max="12031" width="6.7109375" style="225"/>
    <col min="12032" max="12032" width="7.5703125" style="225" customWidth="1"/>
    <col min="12033" max="12048" width="8.28515625" style="225" customWidth="1"/>
    <col min="12049" max="12049" width="7.5703125" style="225" customWidth="1"/>
    <col min="12050" max="12050" width="8" style="225" customWidth="1"/>
    <col min="12051" max="12051" width="7.5703125" style="225" customWidth="1"/>
    <col min="12052" max="12054" width="8.28515625" style="225" customWidth="1"/>
    <col min="12055" max="12287" width="6.7109375" style="225"/>
    <col min="12288" max="12288" width="7.5703125" style="225" customWidth="1"/>
    <col min="12289" max="12304" width="8.28515625" style="225" customWidth="1"/>
    <col min="12305" max="12305" width="7.5703125" style="225" customWidth="1"/>
    <col min="12306" max="12306" width="8" style="225" customWidth="1"/>
    <col min="12307" max="12307" width="7.5703125" style="225" customWidth="1"/>
    <col min="12308" max="12310" width="8.28515625" style="225" customWidth="1"/>
    <col min="12311" max="12543" width="6.7109375" style="225"/>
    <col min="12544" max="12544" width="7.5703125" style="225" customWidth="1"/>
    <col min="12545" max="12560" width="8.28515625" style="225" customWidth="1"/>
    <col min="12561" max="12561" width="7.5703125" style="225" customWidth="1"/>
    <col min="12562" max="12562" width="8" style="225" customWidth="1"/>
    <col min="12563" max="12563" width="7.5703125" style="225" customWidth="1"/>
    <col min="12564" max="12566" width="8.28515625" style="225" customWidth="1"/>
    <col min="12567" max="12799" width="6.7109375" style="225"/>
    <col min="12800" max="12800" width="7.5703125" style="225" customWidth="1"/>
    <col min="12801" max="12816" width="8.28515625" style="225" customWidth="1"/>
    <col min="12817" max="12817" width="7.5703125" style="225" customWidth="1"/>
    <col min="12818" max="12818" width="8" style="225" customWidth="1"/>
    <col min="12819" max="12819" width="7.5703125" style="225" customWidth="1"/>
    <col min="12820" max="12822" width="8.28515625" style="225" customWidth="1"/>
    <col min="12823" max="13055" width="6.7109375" style="225"/>
    <col min="13056" max="13056" width="7.5703125" style="225" customWidth="1"/>
    <col min="13057" max="13072" width="8.28515625" style="225" customWidth="1"/>
    <col min="13073" max="13073" width="7.5703125" style="225" customWidth="1"/>
    <col min="13074" max="13074" width="8" style="225" customWidth="1"/>
    <col min="13075" max="13075" width="7.5703125" style="225" customWidth="1"/>
    <col min="13076" max="13078" width="8.28515625" style="225" customWidth="1"/>
    <col min="13079" max="13311" width="6.7109375" style="225"/>
    <col min="13312" max="13312" width="7.5703125" style="225" customWidth="1"/>
    <col min="13313" max="13328" width="8.28515625" style="225" customWidth="1"/>
    <col min="13329" max="13329" width="7.5703125" style="225" customWidth="1"/>
    <col min="13330" max="13330" width="8" style="225" customWidth="1"/>
    <col min="13331" max="13331" width="7.5703125" style="225" customWidth="1"/>
    <col min="13332" max="13334" width="8.28515625" style="225" customWidth="1"/>
    <col min="13335" max="13567" width="6.7109375" style="225"/>
    <col min="13568" max="13568" width="7.5703125" style="225" customWidth="1"/>
    <col min="13569" max="13584" width="8.28515625" style="225" customWidth="1"/>
    <col min="13585" max="13585" width="7.5703125" style="225" customWidth="1"/>
    <col min="13586" max="13586" width="8" style="225" customWidth="1"/>
    <col min="13587" max="13587" width="7.5703125" style="225" customWidth="1"/>
    <col min="13588" max="13590" width="8.28515625" style="225" customWidth="1"/>
    <col min="13591" max="13823" width="6.7109375" style="225"/>
    <col min="13824" max="13824" width="7.5703125" style="225" customWidth="1"/>
    <col min="13825" max="13840" width="8.28515625" style="225" customWidth="1"/>
    <col min="13841" max="13841" width="7.5703125" style="225" customWidth="1"/>
    <col min="13842" max="13842" width="8" style="225" customWidth="1"/>
    <col min="13843" max="13843" width="7.5703125" style="225" customWidth="1"/>
    <col min="13844" max="13846" width="8.28515625" style="225" customWidth="1"/>
    <col min="13847" max="14079" width="6.7109375" style="225"/>
    <col min="14080" max="14080" width="7.5703125" style="225" customWidth="1"/>
    <col min="14081" max="14096" width="8.28515625" style="225" customWidth="1"/>
    <col min="14097" max="14097" width="7.5703125" style="225" customWidth="1"/>
    <col min="14098" max="14098" width="8" style="225" customWidth="1"/>
    <col min="14099" max="14099" width="7.5703125" style="225" customWidth="1"/>
    <col min="14100" max="14102" width="8.28515625" style="225" customWidth="1"/>
    <col min="14103" max="14335" width="6.7109375" style="225"/>
    <col min="14336" max="14336" width="7.5703125" style="225" customWidth="1"/>
    <col min="14337" max="14352" width="8.28515625" style="225" customWidth="1"/>
    <col min="14353" max="14353" width="7.5703125" style="225" customWidth="1"/>
    <col min="14354" max="14354" width="8" style="225" customWidth="1"/>
    <col min="14355" max="14355" width="7.5703125" style="225" customWidth="1"/>
    <col min="14356" max="14358" width="8.28515625" style="225" customWidth="1"/>
    <col min="14359" max="14591" width="6.7109375" style="225"/>
    <col min="14592" max="14592" width="7.5703125" style="225" customWidth="1"/>
    <col min="14593" max="14608" width="8.28515625" style="225" customWidth="1"/>
    <col min="14609" max="14609" width="7.5703125" style="225" customWidth="1"/>
    <col min="14610" max="14610" width="8" style="225" customWidth="1"/>
    <col min="14611" max="14611" width="7.5703125" style="225" customWidth="1"/>
    <col min="14612" max="14614" width="8.28515625" style="225" customWidth="1"/>
    <col min="14615" max="14847" width="6.7109375" style="225"/>
    <col min="14848" max="14848" width="7.5703125" style="225" customWidth="1"/>
    <col min="14849" max="14864" width="8.28515625" style="225" customWidth="1"/>
    <col min="14865" max="14865" width="7.5703125" style="225" customWidth="1"/>
    <col min="14866" max="14866" width="8" style="225" customWidth="1"/>
    <col min="14867" max="14867" width="7.5703125" style="225" customWidth="1"/>
    <col min="14868" max="14870" width="8.28515625" style="225" customWidth="1"/>
    <col min="14871" max="15103" width="6.7109375" style="225"/>
    <col min="15104" max="15104" width="7.5703125" style="225" customWidth="1"/>
    <col min="15105" max="15120" width="8.28515625" style="225" customWidth="1"/>
    <col min="15121" max="15121" width="7.5703125" style="225" customWidth="1"/>
    <col min="15122" max="15122" width="8" style="225" customWidth="1"/>
    <col min="15123" max="15123" width="7.5703125" style="225" customWidth="1"/>
    <col min="15124" max="15126" width="8.28515625" style="225" customWidth="1"/>
    <col min="15127" max="15359" width="6.7109375" style="225"/>
    <col min="15360" max="15360" width="7.5703125" style="225" customWidth="1"/>
    <col min="15361" max="15376" width="8.28515625" style="225" customWidth="1"/>
    <col min="15377" max="15377" width="7.5703125" style="225" customWidth="1"/>
    <col min="15378" max="15378" width="8" style="225" customWidth="1"/>
    <col min="15379" max="15379" width="7.5703125" style="225" customWidth="1"/>
    <col min="15380" max="15382" width="8.28515625" style="225" customWidth="1"/>
    <col min="15383" max="15615" width="6.7109375" style="225"/>
    <col min="15616" max="15616" width="7.5703125" style="225" customWidth="1"/>
    <col min="15617" max="15632" width="8.28515625" style="225" customWidth="1"/>
    <col min="15633" max="15633" width="7.5703125" style="225" customWidth="1"/>
    <col min="15634" max="15634" width="8" style="225" customWidth="1"/>
    <col min="15635" max="15635" width="7.5703125" style="225" customWidth="1"/>
    <col min="15636" max="15638" width="8.28515625" style="225" customWidth="1"/>
    <col min="15639" max="15871" width="6.7109375" style="225"/>
    <col min="15872" max="15872" width="7.5703125" style="225" customWidth="1"/>
    <col min="15873" max="15888" width="8.28515625" style="225" customWidth="1"/>
    <col min="15889" max="15889" width="7.5703125" style="225" customWidth="1"/>
    <col min="15890" max="15890" width="8" style="225" customWidth="1"/>
    <col min="15891" max="15891" width="7.5703125" style="225" customWidth="1"/>
    <col min="15892" max="15894" width="8.28515625" style="225" customWidth="1"/>
    <col min="15895" max="16127" width="6.7109375" style="225"/>
    <col min="16128" max="16128" width="7.5703125" style="225" customWidth="1"/>
    <col min="16129" max="16144" width="8.28515625" style="225" customWidth="1"/>
    <col min="16145" max="16145" width="7.5703125" style="225" customWidth="1"/>
    <col min="16146" max="16146" width="8" style="225" customWidth="1"/>
    <col min="16147" max="16147" width="7.5703125" style="225" customWidth="1"/>
    <col min="16148" max="16150" width="8.28515625" style="225" customWidth="1"/>
    <col min="16151" max="16384" width="6.7109375" style="225"/>
  </cols>
  <sheetData>
    <row r="1" spans="1:34" s="144" customFormat="1" ht="16.5" customHeight="1">
      <c r="A1" s="440" t="s">
        <v>1257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0"/>
      <c r="AC1" s="440"/>
      <c r="AD1" s="440"/>
      <c r="AE1" s="440"/>
      <c r="AF1" s="440"/>
      <c r="AG1" s="440"/>
    </row>
    <row r="2" spans="1:34" s="150" customFormat="1" ht="13.35" customHeight="1" thickBot="1">
      <c r="A2" s="145"/>
      <c r="B2" s="146" t="s">
        <v>1258</v>
      </c>
      <c r="C2" s="146" t="s">
        <v>1259</v>
      </c>
      <c r="D2" s="146" t="s">
        <v>1260</v>
      </c>
      <c r="E2" s="146" t="s">
        <v>1261</v>
      </c>
      <c r="F2" s="146" t="s">
        <v>1262</v>
      </c>
      <c r="G2" s="146" t="s">
        <v>1263</v>
      </c>
      <c r="H2" s="146" t="s">
        <v>1264</v>
      </c>
      <c r="I2" s="146" t="s">
        <v>1265</v>
      </c>
      <c r="J2" s="146" t="s">
        <v>1266</v>
      </c>
      <c r="K2" s="146" t="s">
        <v>1267</v>
      </c>
      <c r="L2" s="146" t="s">
        <v>1268</v>
      </c>
      <c r="M2" s="146" t="s">
        <v>1269</v>
      </c>
      <c r="N2" s="146" t="s">
        <v>1270</v>
      </c>
      <c r="O2" s="146" t="s">
        <v>1271</v>
      </c>
      <c r="P2" s="146" t="s">
        <v>1272</v>
      </c>
      <c r="Q2" s="146" t="s">
        <v>1273</v>
      </c>
      <c r="R2" s="146" t="s">
        <v>1274</v>
      </c>
      <c r="S2" s="146" t="s">
        <v>1275</v>
      </c>
      <c r="T2" s="146" t="s">
        <v>1276</v>
      </c>
      <c r="U2" s="146" t="s">
        <v>1277</v>
      </c>
      <c r="V2" s="146" t="s">
        <v>1278</v>
      </c>
      <c r="W2" s="146" t="s">
        <v>1279</v>
      </c>
      <c r="X2" s="147" t="s">
        <v>1280</v>
      </c>
      <c r="Y2" s="147" t="s">
        <v>1281</v>
      </c>
      <c r="Z2" s="147" t="s">
        <v>1282</v>
      </c>
      <c r="AA2" s="148" t="s">
        <v>1283</v>
      </c>
      <c r="AB2" s="147" t="s">
        <v>1284</v>
      </c>
      <c r="AC2" s="147" t="s">
        <v>1285</v>
      </c>
      <c r="AD2" s="147" t="s">
        <v>1286</v>
      </c>
      <c r="AE2" s="149" t="s">
        <v>1287</v>
      </c>
      <c r="AF2" s="147" t="s">
        <v>1288</v>
      </c>
      <c r="AG2" s="147" t="s">
        <v>1289</v>
      </c>
      <c r="AH2" s="147" t="s">
        <v>1354</v>
      </c>
    </row>
    <row r="3" spans="1:34" s="160" customFormat="1" ht="13.35" customHeight="1">
      <c r="A3" s="151" t="s">
        <v>1211</v>
      </c>
      <c r="B3" s="152">
        <v>4279</v>
      </c>
      <c r="C3" s="153">
        <v>3935</v>
      </c>
      <c r="D3" s="154">
        <v>3562</v>
      </c>
      <c r="E3" s="154">
        <v>3202</v>
      </c>
      <c r="F3" s="152">
        <v>3145</v>
      </c>
      <c r="G3" s="153">
        <v>3088</v>
      </c>
      <c r="H3" s="154">
        <v>2805</v>
      </c>
      <c r="I3" s="153">
        <v>2770</v>
      </c>
      <c r="J3" s="152">
        <v>2707</v>
      </c>
      <c r="K3" s="154">
        <v>2801</v>
      </c>
      <c r="L3" s="154">
        <v>2788</v>
      </c>
      <c r="M3" s="154">
        <v>2688</v>
      </c>
      <c r="N3" s="152">
        <v>2952</v>
      </c>
      <c r="O3" s="154">
        <v>2982</v>
      </c>
      <c r="P3" s="154">
        <v>2932</v>
      </c>
      <c r="Q3" s="154">
        <v>3053</v>
      </c>
      <c r="R3" s="152">
        <v>3513</v>
      </c>
      <c r="S3" s="155">
        <v>3481</v>
      </c>
      <c r="T3" s="155">
        <v>3492</v>
      </c>
      <c r="U3" s="154">
        <v>3679</v>
      </c>
      <c r="V3" s="152">
        <v>3863</v>
      </c>
      <c r="W3" s="153">
        <v>3839</v>
      </c>
      <c r="X3" s="156">
        <v>3891</v>
      </c>
      <c r="Y3" s="156">
        <f>[1]Alternative!I328</f>
        <v>4268</v>
      </c>
      <c r="Z3" s="157">
        <v>4564</v>
      </c>
      <c r="AA3" s="156">
        <v>4870</v>
      </c>
      <c r="AB3" s="156">
        <v>4908</v>
      </c>
      <c r="AC3" s="158">
        <v>4756</v>
      </c>
      <c r="AD3" s="159">
        <v>4696</v>
      </c>
      <c r="AE3" s="158">
        <v>4902</v>
      </c>
      <c r="AH3" s="422"/>
    </row>
    <row r="4" spans="1:34" s="160" customFormat="1" ht="13.35" customHeight="1">
      <c r="A4" s="151">
        <v>1</v>
      </c>
      <c r="B4" s="153">
        <v>3714</v>
      </c>
      <c r="C4" s="152">
        <v>3890</v>
      </c>
      <c r="D4" s="153">
        <v>3641</v>
      </c>
      <c r="E4" s="154">
        <v>3335</v>
      </c>
      <c r="F4" s="154">
        <v>3111</v>
      </c>
      <c r="G4" s="152">
        <v>3120</v>
      </c>
      <c r="H4" s="153">
        <v>3040</v>
      </c>
      <c r="I4" s="154">
        <v>2742</v>
      </c>
      <c r="J4" s="153">
        <v>2853</v>
      </c>
      <c r="K4" s="152">
        <v>2701</v>
      </c>
      <c r="L4" s="154">
        <v>2856</v>
      </c>
      <c r="M4" s="154">
        <v>2842</v>
      </c>
      <c r="N4" s="154">
        <v>2832</v>
      </c>
      <c r="O4" s="152">
        <v>3167</v>
      </c>
      <c r="P4" s="154">
        <v>3055</v>
      </c>
      <c r="Q4" s="154">
        <v>3061</v>
      </c>
      <c r="R4" s="154">
        <v>3281</v>
      </c>
      <c r="S4" s="152">
        <v>3615</v>
      </c>
      <c r="T4" s="161">
        <v>3603</v>
      </c>
      <c r="U4" s="154">
        <v>3561</v>
      </c>
      <c r="V4" s="154">
        <v>3782</v>
      </c>
      <c r="W4" s="157">
        <v>3990</v>
      </c>
      <c r="X4" s="156">
        <v>3868</v>
      </c>
      <c r="Y4" s="156">
        <f>[1]Alternative!J328</f>
        <v>4111</v>
      </c>
      <c r="Z4" s="153">
        <v>4412</v>
      </c>
      <c r="AA4" s="162">
        <v>4807</v>
      </c>
      <c r="AB4" s="156">
        <v>5125</v>
      </c>
      <c r="AC4" s="158">
        <v>5116</v>
      </c>
      <c r="AD4" s="163">
        <v>5062</v>
      </c>
      <c r="AE4" s="164">
        <v>4903</v>
      </c>
    </row>
    <row r="5" spans="1:34" s="172" customFormat="1" ht="13.35" customHeight="1">
      <c r="A5" s="165">
        <v>2</v>
      </c>
      <c r="B5" s="166">
        <v>3194</v>
      </c>
      <c r="C5" s="167">
        <v>3215</v>
      </c>
      <c r="D5" s="168">
        <v>3310</v>
      </c>
      <c r="E5" s="167">
        <v>3220</v>
      </c>
      <c r="F5" s="166">
        <v>3034</v>
      </c>
      <c r="G5" s="166">
        <v>2832</v>
      </c>
      <c r="H5" s="168">
        <v>2818</v>
      </c>
      <c r="I5" s="167">
        <v>2671</v>
      </c>
      <c r="J5" s="166">
        <v>2530</v>
      </c>
      <c r="K5" s="167">
        <v>2512</v>
      </c>
      <c r="L5" s="168">
        <v>2517</v>
      </c>
      <c r="M5" s="166">
        <v>2604</v>
      </c>
      <c r="N5" s="166">
        <v>2528</v>
      </c>
      <c r="O5" s="166">
        <v>2670</v>
      </c>
      <c r="P5" s="152">
        <v>2907</v>
      </c>
      <c r="Q5" s="166">
        <v>2805</v>
      </c>
      <c r="R5" s="154">
        <v>2867</v>
      </c>
      <c r="S5" s="154">
        <v>3060</v>
      </c>
      <c r="T5" s="152">
        <v>3406</v>
      </c>
      <c r="U5" s="166">
        <v>3309</v>
      </c>
      <c r="V5" s="154">
        <v>3294</v>
      </c>
      <c r="W5" s="167">
        <v>3493</v>
      </c>
      <c r="X5" s="169">
        <v>3683</v>
      </c>
      <c r="Y5" s="163">
        <f>[1]Alternative!K328</f>
        <v>3629</v>
      </c>
      <c r="Z5" s="167">
        <v>3844</v>
      </c>
      <c r="AA5" s="163">
        <v>4188</v>
      </c>
      <c r="AB5" s="169">
        <v>4570</v>
      </c>
      <c r="AC5" s="170">
        <v>4762</v>
      </c>
      <c r="AD5" s="163">
        <v>4724</v>
      </c>
      <c r="AE5" s="170">
        <v>4706</v>
      </c>
      <c r="AF5" s="171"/>
    </row>
    <row r="6" spans="1:34" s="172" customFormat="1" ht="13.35" customHeight="1">
      <c r="A6" s="165">
        <v>3</v>
      </c>
      <c r="B6" s="166">
        <v>2728</v>
      </c>
      <c r="C6" s="166">
        <v>2887</v>
      </c>
      <c r="D6" s="167">
        <v>2990</v>
      </c>
      <c r="E6" s="168">
        <v>3056</v>
      </c>
      <c r="F6" s="167">
        <v>3033</v>
      </c>
      <c r="G6" s="166">
        <v>2846</v>
      </c>
      <c r="H6" s="166">
        <v>2665</v>
      </c>
      <c r="I6" s="168">
        <v>2527</v>
      </c>
      <c r="J6" s="167">
        <v>2600</v>
      </c>
      <c r="K6" s="166">
        <v>2346</v>
      </c>
      <c r="L6" s="166">
        <v>2362</v>
      </c>
      <c r="M6" s="168">
        <v>2349</v>
      </c>
      <c r="N6" s="166">
        <v>2414</v>
      </c>
      <c r="O6" s="166">
        <v>2437</v>
      </c>
      <c r="P6" s="166">
        <v>2479</v>
      </c>
      <c r="Q6" s="168">
        <v>2720</v>
      </c>
      <c r="R6" s="154">
        <v>2657</v>
      </c>
      <c r="S6" s="154">
        <v>2681</v>
      </c>
      <c r="T6" s="154">
        <v>2938</v>
      </c>
      <c r="U6" s="168">
        <v>3204</v>
      </c>
      <c r="V6" s="154">
        <v>3122</v>
      </c>
      <c r="W6" s="167">
        <v>3081</v>
      </c>
      <c r="X6" s="163">
        <v>3238</v>
      </c>
      <c r="Y6" s="169">
        <f>[1]Alternative!L328</f>
        <v>3446</v>
      </c>
      <c r="Z6" s="167">
        <v>3433</v>
      </c>
      <c r="AA6" s="163">
        <v>3678</v>
      </c>
      <c r="AB6" s="163">
        <v>3967</v>
      </c>
      <c r="AC6" s="159">
        <v>4309</v>
      </c>
      <c r="AD6" s="163">
        <v>4494</v>
      </c>
      <c r="AE6" s="170">
        <v>4422</v>
      </c>
      <c r="AG6" s="171"/>
    </row>
    <row r="7" spans="1:34" s="172" customFormat="1" ht="13.35" customHeight="1">
      <c r="A7" s="165">
        <v>4</v>
      </c>
      <c r="B7" s="168">
        <v>2298</v>
      </c>
      <c r="C7" s="166">
        <v>2524</v>
      </c>
      <c r="D7" s="166">
        <v>2700</v>
      </c>
      <c r="E7" s="167">
        <v>2769</v>
      </c>
      <c r="F7" s="168">
        <v>2840</v>
      </c>
      <c r="G7" s="167">
        <v>2817</v>
      </c>
      <c r="H7" s="166">
        <v>2669</v>
      </c>
      <c r="I7" s="166">
        <v>2369</v>
      </c>
      <c r="J7" s="168">
        <v>2422</v>
      </c>
      <c r="K7" s="167">
        <v>2309</v>
      </c>
      <c r="L7" s="166">
        <v>2197</v>
      </c>
      <c r="M7" s="166">
        <v>2203</v>
      </c>
      <c r="N7" s="168">
        <v>2155</v>
      </c>
      <c r="O7" s="166">
        <v>2342</v>
      </c>
      <c r="P7" s="166">
        <v>2258</v>
      </c>
      <c r="Q7" s="166">
        <v>2301</v>
      </c>
      <c r="R7" s="168">
        <v>2543</v>
      </c>
      <c r="S7" s="154">
        <v>2469</v>
      </c>
      <c r="T7" s="154">
        <v>2520</v>
      </c>
      <c r="U7" s="166">
        <v>2721</v>
      </c>
      <c r="V7" s="168">
        <v>2934</v>
      </c>
      <c r="W7" s="167">
        <v>2914</v>
      </c>
      <c r="X7" s="163">
        <v>2845</v>
      </c>
      <c r="Y7" s="163">
        <f>[1]Alternative!M328</f>
        <v>3034</v>
      </c>
      <c r="Z7" s="173">
        <v>3259</v>
      </c>
      <c r="AA7" s="163">
        <v>3312</v>
      </c>
      <c r="AB7" s="163">
        <v>3485</v>
      </c>
      <c r="AC7" s="170">
        <v>3762</v>
      </c>
      <c r="AD7" s="159">
        <v>4030</v>
      </c>
      <c r="AE7" s="170">
        <v>4126</v>
      </c>
      <c r="AH7" s="171"/>
    </row>
    <row r="8" spans="1:34" s="172" customFormat="1" ht="13.35" customHeight="1">
      <c r="A8" s="165">
        <v>5</v>
      </c>
      <c r="B8" s="167">
        <v>1981</v>
      </c>
      <c r="C8" s="168">
        <v>2187</v>
      </c>
      <c r="D8" s="166">
        <v>2369</v>
      </c>
      <c r="E8" s="166">
        <v>2546</v>
      </c>
      <c r="F8" s="167">
        <v>2640</v>
      </c>
      <c r="G8" s="168">
        <v>2684</v>
      </c>
      <c r="H8" s="167">
        <v>2671</v>
      </c>
      <c r="I8" s="166">
        <v>2403</v>
      </c>
      <c r="J8" s="166">
        <v>2338</v>
      </c>
      <c r="K8" s="168">
        <v>2138</v>
      </c>
      <c r="L8" s="166">
        <v>2207</v>
      </c>
      <c r="M8" s="166">
        <v>2067</v>
      </c>
      <c r="N8" s="166">
        <v>2068</v>
      </c>
      <c r="O8" s="168">
        <v>2096</v>
      </c>
      <c r="P8" s="166">
        <v>2212</v>
      </c>
      <c r="Q8" s="166">
        <v>2123</v>
      </c>
      <c r="R8" s="154">
        <v>2158</v>
      </c>
      <c r="S8" s="168">
        <v>2438</v>
      </c>
      <c r="T8" s="161">
        <v>2340</v>
      </c>
      <c r="U8" s="166">
        <v>2391</v>
      </c>
      <c r="V8" s="154">
        <v>2594</v>
      </c>
      <c r="W8" s="173">
        <v>2764</v>
      </c>
      <c r="X8" s="163">
        <v>2731</v>
      </c>
      <c r="Y8" s="163">
        <f>[1]Alternative!N328</f>
        <v>2725</v>
      </c>
      <c r="Z8" s="167">
        <v>2901</v>
      </c>
      <c r="AA8" s="169">
        <v>3122</v>
      </c>
      <c r="AB8" s="163">
        <v>3123</v>
      </c>
      <c r="AC8" s="170">
        <v>3335</v>
      </c>
      <c r="AD8" s="163">
        <v>3511</v>
      </c>
      <c r="AE8" s="159">
        <v>3801</v>
      </c>
    </row>
    <row r="9" spans="1:34" s="172" customFormat="1" ht="13.35" customHeight="1">
      <c r="A9" s="165">
        <v>6</v>
      </c>
      <c r="B9" s="166">
        <v>1747</v>
      </c>
      <c r="C9" s="167">
        <v>1855</v>
      </c>
      <c r="D9" s="168">
        <v>2053</v>
      </c>
      <c r="E9" s="166">
        <v>2258</v>
      </c>
      <c r="F9" s="166">
        <v>2425</v>
      </c>
      <c r="G9" s="167">
        <v>2493</v>
      </c>
      <c r="H9" s="168">
        <v>2624</v>
      </c>
      <c r="I9" s="167">
        <v>2470</v>
      </c>
      <c r="J9" s="166">
        <v>2363</v>
      </c>
      <c r="K9" s="166">
        <v>2138</v>
      </c>
      <c r="L9" s="168">
        <v>2155</v>
      </c>
      <c r="M9" s="166">
        <v>2130</v>
      </c>
      <c r="N9" s="166">
        <v>1970</v>
      </c>
      <c r="O9" s="166">
        <v>2054</v>
      </c>
      <c r="P9" s="168">
        <v>2016</v>
      </c>
      <c r="Q9" s="166">
        <v>2183</v>
      </c>
      <c r="R9" s="154">
        <v>2075</v>
      </c>
      <c r="S9" s="154">
        <v>2101</v>
      </c>
      <c r="T9" s="152">
        <v>2332</v>
      </c>
      <c r="U9" s="166">
        <v>2273</v>
      </c>
      <c r="V9" s="154">
        <v>2241</v>
      </c>
      <c r="W9" s="167">
        <v>2524</v>
      </c>
      <c r="X9" s="169">
        <v>2667</v>
      </c>
      <c r="Y9" s="163">
        <f>[1]Alternative!O328</f>
        <v>2625</v>
      </c>
      <c r="Z9" s="167">
        <v>2624</v>
      </c>
      <c r="AA9" s="163">
        <v>2769</v>
      </c>
      <c r="AB9" s="169">
        <v>3059</v>
      </c>
      <c r="AC9" s="170">
        <v>3009</v>
      </c>
      <c r="AD9" s="163">
        <v>3223</v>
      </c>
      <c r="AE9" s="170">
        <v>3332</v>
      </c>
      <c r="AF9" s="171"/>
    </row>
    <row r="10" spans="1:34" s="172" customFormat="1" ht="13.35" customHeight="1">
      <c r="A10" s="165">
        <v>7</v>
      </c>
      <c r="B10" s="167">
        <v>1819</v>
      </c>
      <c r="C10" s="166">
        <v>1829</v>
      </c>
      <c r="D10" s="167">
        <v>2036</v>
      </c>
      <c r="E10" s="168">
        <v>2138</v>
      </c>
      <c r="F10" s="166">
        <v>2318</v>
      </c>
      <c r="G10" s="166">
        <v>2366</v>
      </c>
      <c r="H10" s="167">
        <v>2647</v>
      </c>
      <c r="I10" s="168">
        <v>2524</v>
      </c>
      <c r="J10" s="167">
        <v>2498</v>
      </c>
      <c r="K10" s="166">
        <v>2302</v>
      </c>
      <c r="L10" s="166">
        <v>2239</v>
      </c>
      <c r="M10" s="168">
        <v>2382</v>
      </c>
      <c r="N10" s="166">
        <v>2402</v>
      </c>
      <c r="O10" s="166">
        <v>2478</v>
      </c>
      <c r="P10" s="166">
        <v>2512</v>
      </c>
      <c r="Q10" s="168">
        <v>2462</v>
      </c>
      <c r="R10" s="154">
        <v>2826</v>
      </c>
      <c r="S10" s="154">
        <v>2644</v>
      </c>
      <c r="T10" s="154">
        <v>2588</v>
      </c>
      <c r="U10" s="168">
        <v>2881</v>
      </c>
      <c r="V10" s="154">
        <v>2677</v>
      </c>
      <c r="W10" s="167">
        <v>2677</v>
      </c>
      <c r="X10" s="163">
        <v>2880</v>
      </c>
      <c r="Y10" s="169">
        <f>[1]Alternative!P328</f>
        <v>3005</v>
      </c>
      <c r="Z10" s="167">
        <v>2978</v>
      </c>
      <c r="AA10" s="163">
        <v>3019</v>
      </c>
      <c r="AB10" s="163">
        <v>3156</v>
      </c>
      <c r="AC10" s="159">
        <v>3326</v>
      </c>
      <c r="AD10" s="163">
        <v>3239</v>
      </c>
      <c r="AE10" s="170">
        <v>3454</v>
      </c>
      <c r="AG10" s="171"/>
    </row>
    <row r="11" spans="1:34" s="172" customFormat="1" ht="13.35" customHeight="1">
      <c r="A11" s="165">
        <v>8</v>
      </c>
      <c r="B11" s="168">
        <v>1477</v>
      </c>
      <c r="C11" s="167">
        <v>1614</v>
      </c>
      <c r="D11" s="166">
        <v>1696</v>
      </c>
      <c r="E11" s="167">
        <v>1859</v>
      </c>
      <c r="F11" s="168">
        <v>1954</v>
      </c>
      <c r="G11" s="166">
        <v>2085</v>
      </c>
      <c r="H11" s="166">
        <v>2388</v>
      </c>
      <c r="I11" s="167">
        <v>2381</v>
      </c>
      <c r="J11" s="168">
        <v>2281</v>
      </c>
      <c r="K11" s="167">
        <v>2332</v>
      </c>
      <c r="L11" s="166">
        <v>2173</v>
      </c>
      <c r="M11" s="166">
        <v>2126</v>
      </c>
      <c r="N11" s="168">
        <v>2202</v>
      </c>
      <c r="O11" s="166">
        <v>2265</v>
      </c>
      <c r="P11" s="166">
        <v>2347</v>
      </c>
      <c r="Q11" s="166">
        <v>2351</v>
      </c>
      <c r="R11" s="168">
        <v>2339</v>
      </c>
      <c r="S11" s="154">
        <v>2603</v>
      </c>
      <c r="T11" s="154">
        <v>2478</v>
      </c>
      <c r="U11" s="166">
        <v>2436</v>
      </c>
      <c r="V11" s="168">
        <v>2684</v>
      </c>
      <c r="W11" s="167">
        <v>2533</v>
      </c>
      <c r="X11" s="163">
        <v>2500</v>
      </c>
      <c r="Y11" s="163">
        <f>[1]Alternative!Q328</f>
        <v>2705</v>
      </c>
      <c r="Z11" s="173">
        <v>2849</v>
      </c>
      <c r="AA11" s="163">
        <v>2881</v>
      </c>
      <c r="AB11" s="163">
        <v>2891</v>
      </c>
      <c r="AC11" s="170">
        <v>2999</v>
      </c>
      <c r="AD11" s="159">
        <v>3125</v>
      </c>
      <c r="AE11" s="170">
        <v>3067</v>
      </c>
      <c r="AH11" s="171"/>
    </row>
    <row r="12" spans="1:34" s="172" customFormat="1" ht="13.35" customHeight="1">
      <c r="A12" s="165">
        <v>9</v>
      </c>
      <c r="B12" s="166">
        <v>1107</v>
      </c>
      <c r="C12" s="168">
        <v>1277</v>
      </c>
      <c r="D12" s="167">
        <v>1479</v>
      </c>
      <c r="E12" s="166">
        <v>1523</v>
      </c>
      <c r="F12" s="167">
        <v>1666</v>
      </c>
      <c r="G12" s="168">
        <v>1814</v>
      </c>
      <c r="H12" s="166">
        <v>2059</v>
      </c>
      <c r="I12" s="166">
        <v>2050</v>
      </c>
      <c r="J12" s="167">
        <v>2119</v>
      </c>
      <c r="K12" s="168">
        <v>2009</v>
      </c>
      <c r="L12" s="166">
        <v>2101</v>
      </c>
      <c r="M12" s="166">
        <v>1917</v>
      </c>
      <c r="N12" s="166">
        <v>1866</v>
      </c>
      <c r="O12" s="168">
        <v>1991</v>
      </c>
      <c r="P12" s="166">
        <v>2066</v>
      </c>
      <c r="Q12" s="166">
        <v>2162</v>
      </c>
      <c r="R12" s="154">
        <v>2117</v>
      </c>
      <c r="S12" s="168">
        <v>2154</v>
      </c>
      <c r="T12" s="161">
        <v>2389</v>
      </c>
      <c r="U12" s="166">
        <v>2288</v>
      </c>
      <c r="V12" s="154">
        <v>2241</v>
      </c>
      <c r="W12" s="173">
        <v>2363</v>
      </c>
      <c r="X12" s="163">
        <v>2327</v>
      </c>
      <c r="Y12" s="163">
        <f>[1]Alternative!R328</f>
        <v>2338</v>
      </c>
      <c r="Z12" s="167">
        <v>2449</v>
      </c>
      <c r="AA12" s="169">
        <v>2642</v>
      </c>
      <c r="AB12" s="163">
        <v>2604</v>
      </c>
      <c r="AC12" s="170">
        <v>2658</v>
      </c>
      <c r="AD12" s="163">
        <v>2763</v>
      </c>
      <c r="AE12" s="159">
        <v>2904</v>
      </c>
    </row>
    <row r="13" spans="1:34" s="172" customFormat="1" ht="13.35" customHeight="1">
      <c r="A13" s="165">
        <v>10</v>
      </c>
      <c r="B13" s="174">
        <v>544</v>
      </c>
      <c r="C13" s="174">
        <v>621</v>
      </c>
      <c r="D13" s="175">
        <v>688</v>
      </c>
      <c r="E13" s="172">
        <v>756</v>
      </c>
      <c r="F13" s="166">
        <v>826</v>
      </c>
      <c r="G13" s="167">
        <v>888</v>
      </c>
      <c r="H13" s="168">
        <v>943</v>
      </c>
      <c r="I13" s="166">
        <v>938</v>
      </c>
      <c r="J13" s="166">
        <v>1260</v>
      </c>
      <c r="K13" s="167">
        <v>1139</v>
      </c>
      <c r="L13" s="168">
        <v>1287</v>
      </c>
      <c r="M13" s="166">
        <v>1418</v>
      </c>
      <c r="N13" s="166">
        <v>1357</v>
      </c>
      <c r="O13" s="166">
        <v>1326</v>
      </c>
      <c r="P13" s="168">
        <v>1398</v>
      </c>
      <c r="Q13" s="166">
        <v>1472</v>
      </c>
      <c r="R13" s="154">
        <v>1544</v>
      </c>
      <c r="S13" s="154">
        <v>1662</v>
      </c>
      <c r="T13" s="152">
        <v>1701</v>
      </c>
      <c r="U13" s="166">
        <v>1837</v>
      </c>
      <c r="V13" s="154">
        <v>1799</v>
      </c>
      <c r="W13" s="167">
        <v>1741</v>
      </c>
      <c r="X13" s="169">
        <v>1801</v>
      </c>
      <c r="Y13" s="163">
        <f>[1]Alternative!S328</f>
        <v>1830</v>
      </c>
      <c r="Z13" s="167">
        <v>1857</v>
      </c>
      <c r="AA13" s="163">
        <v>2021</v>
      </c>
      <c r="AB13" s="169">
        <v>2139</v>
      </c>
      <c r="AC13" s="170">
        <v>2055</v>
      </c>
      <c r="AD13" s="163">
        <v>2134</v>
      </c>
      <c r="AE13" s="170">
        <v>2155</v>
      </c>
      <c r="AF13" s="171"/>
    </row>
    <row r="14" spans="1:34" s="172" customFormat="1" ht="13.35" customHeight="1">
      <c r="A14" s="165">
        <v>11</v>
      </c>
      <c r="B14" s="172">
        <v>419</v>
      </c>
      <c r="C14" s="174">
        <v>480</v>
      </c>
      <c r="D14" s="174">
        <v>513</v>
      </c>
      <c r="E14" s="175">
        <v>557</v>
      </c>
      <c r="F14" s="167">
        <v>653</v>
      </c>
      <c r="G14" s="166">
        <v>706</v>
      </c>
      <c r="H14" s="167">
        <v>843</v>
      </c>
      <c r="I14" s="168">
        <v>676</v>
      </c>
      <c r="J14" s="166">
        <v>701</v>
      </c>
      <c r="K14" s="166">
        <v>841</v>
      </c>
      <c r="L14" s="166">
        <v>1079</v>
      </c>
      <c r="M14" s="168">
        <v>1116</v>
      </c>
      <c r="N14" s="166">
        <v>1262</v>
      </c>
      <c r="O14" s="166">
        <v>1190</v>
      </c>
      <c r="P14" s="166">
        <v>1143</v>
      </c>
      <c r="Q14" s="168">
        <v>1241</v>
      </c>
      <c r="R14" s="154">
        <v>1358</v>
      </c>
      <c r="S14" s="154">
        <v>1389</v>
      </c>
      <c r="T14" s="154">
        <v>1474</v>
      </c>
      <c r="U14" s="168">
        <v>1517</v>
      </c>
      <c r="V14" s="154">
        <v>1617</v>
      </c>
      <c r="W14" s="167">
        <v>1550</v>
      </c>
      <c r="X14" s="163">
        <v>1538</v>
      </c>
      <c r="Y14" s="169">
        <f>[1]Alternative!T328</f>
        <v>1637</v>
      </c>
      <c r="Z14" s="167">
        <v>1589</v>
      </c>
      <c r="AA14" s="163">
        <v>1674</v>
      </c>
      <c r="AB14" s="163">
        <v>1728</v>
      </c>
      <c r="AC14" s="159">
        <v>1889</v>
      </c>
      <c r="AD14" s="163">
        <v>1800</v>
      </c>
      <c r="AE14" s="170">
        <v>1855</v>
      </c>
      <c r="AG14" s="171"/>
    </row>
    <row r="15" spans="1:34" s="178" customFormat="1" ht="13.35" customHeight="1" thickBot="1">
      <c r="A15" s="176">
        <v>12</v>
      </c>
      <c r="B15" s="177">
        <v>227</v>
      </c>
      <c r="C15" s="178">
        <v>371</v>
      </c>
      <c r="D15" s="179">
        <v>424</v>
      </c>
      <c r="E15" s="179">
        <v>441</v>
      </c>
      <c r="F15" s="180">
        <v>523</v>
      </c>
      <c r="G15" s="181">
        <v>568</v>
      </c>
      <c r="H15" s="182">
        <v>630</v>
      </c>
      <c r="I15" s="181">
        <v>554</v>
      </c>
      <c r="J15" s="180">
        <v>540</v>
      </c>
      <c r="K15" s="182">
        <v>653</v>
      </c>
      <c r="L15" s="182">
        <v>865</v>
      </c>
      <c r="M15" s="182">
        <v>940</v>
      </c>
      <c r="N15" s="180">
        <v>958</v>
      </c>
      <c r="O15" s="182">
        <v>1077</v>
      </c>
      <c r="P15" s="166">
        <v>995</v>
      </c>
      <c r="Q15" s="182">
        <v>1015</v>
      </c>
      <c r="R15" s="168">
        <v>1113</v>
      </c>
      <c r="S15" s="182">
        <v>1219</v>
      </c>
      <c r="T15" s="182">
        <v>1198</v>
      </c>
      <c r="U15" s="182">
        <v>1315</v>
      </c>
      <c r="V15" s="168">
        <v>1352</v>
      </c>
      <c r="W15" s="181">
        <v>1416</v>
      </c>
      <c r="X15" s="183">
        <v>1429</v>
      </c>
      <c r="Y15" s="183">
        <f>[1]Alternative!U328</f>
        <v>1400</v>
      </c>
      <c r="Z15" s="184">
        <v>1486</v>
      </c>
      <c r="AA15" s="183">
        <v>1493</v>
      </c>
      <c r="AB15" s="183">
        <v>1530</v>
      </c>
      <c r="AC15" s="185">
        <v>1577</v>
      </c>
      <c r="AD15" s="159">
        <v>1739</v>
      </c>
      <c r="AE15" s="185">
        <v>1617</v>
      </c>
      <c r="AH15" s="423"/>
    </row>
    <row r="16" spans="1:34" s="189" customFormat="1" ht="13.35" customHeight="1" thickBot="1">
      <c r="A16" s="186" t="s">
        <v>1290</v>
      </c>
      <c r="B16" s="187">
        <f t="shared" ref="B16:U16" si="0">SUM(B3:B15)</f>
        <v>25534</v>
      </c>
      <c r="C16" s="187">
        <f t="shared" si="0"/>
        <v>26685</v>
      </c>
      <c r="D16" s="187">
        <f t="shared" si="0"/>
        <v>27461</v>
      </c>
      <c r="E16" s="187">
        <f t="shared" si="0"/>
        <v>27660</v>
      </c>
      <c r="F16" s="187">
        <f t="shared" si="0"/>
        <v>28168</v>
      </c>
      <c r="G16" s="187">
        <f t="shared" si="0"/>
        <v>28307</v>
      </c>
      <c r="H16" s="187">
        <f t="shared" si="0"/>
        <v>28802</v>
      </c>
      <c r="I16" s="187">
        <f t="shared" si="0"/>
        <v>27075</v>
      </c>
      <c r="J16" s="187">
        <f t="shared" si="0"/>
        <v>27212</v>
      </c>
      <c r="K16" s="187">
        <f t="shared" si="0"/>
        <v>26221</v>
      </c>
      <c r="L16" s="187">
        <f t="shared" si="0"/>
        <v>26826</v>
      </c>
      <c r="M16" s="187">
        <f t="shared" si="0"/>
        <v>26782</v>
      </c>
      <c r="N16" s="187">
        <f t="shared" si="0"/>
        <v>26966</v>
      </c>
      <c r="O16" s="187">
        <f t="shared" si="0"/>
        <v>28075</v>
      </c>
      <c r="P16" s="187">
        <f t="shared" si="0"/>
        <v>28320</v>
      </c>
      <c r="Q16" s="187">
        <f t="shared" si="0"/>
        <v>28949</v>
      </c>
      <c r="R16" s="187">
        <f t="shared" si="0"/>
        <v>30391</v>
      </c>
      <c r="S16" s="187">
        <f t="shared" si="0"/>
        <v>31516</v>
      </c>
      <c r="T16" s="187">
        <f t="shared" si="0"/>
        <v>32459</v>
      </c>
      <c r="U16" s="187">
        <f t="shared" si="0"/>
        <v>33412</v>
      </c>
      <c r="V16" s="187">
        <f t="shared" ref="V16:AB16" si="1">SUM(V3:V15)</f>
        <v>34200</v>
      </c>
      <c r="W16" s="187">
        <f t="shared" si="1"/>
        <v>34885</v>
      </c>
      <c r="X16" s="187">
        <f t="shared" si="1"/>
        <v>35398</v>
      </c>
      <c r="Y16" s="187">
        <f t="shared" si="1"/>
        <v>36753</v>
      </c>
      <c r="Z16" s="187">
        <f t="shared" si="1"/>
        <v>38245</v>
      </c>
      <c r="AA16" s="187">
        <f t="shared" si="1"/>
        <v>40476</v>
      </c>
      <c r="AB16" s="187">
        <f t="shared" si="1"/>
        <v>42285</v>
      </c>
      <c r="AC16" s="417">
        <f>SUM(AC3:AC15)</f>
        <v>43553</v>
      </c>
      <c r="AD16" s="416">
        <f>SUM(AD3:AD15)</f>
        <v>44540</v>
      </c>
      <c r="AE16" s="416">
        <v>45244</v>
      </c>
      <c r="AF16" s="188"/>
      <c r="AG16" s="188"/>
    </row>
    <row r="17" spans="1:34" s="194" customFormat="1" ht="14.25" customHeight="1" thickTop="1">
      <c r="A17" s="190"/>
      <c r="B17" s="191"/>
      <c r="C17" s="192">
        <f t="shared" ref="C17:AE17" si="2">(C16-B16)/B16</f>
        <v>4.5077152032584007E-2</v>
      </c>
      <c r="D17" s="192">
        <f t="shared" si="2"/>
        <v>2.9080007494847293E-2</v>
      </c>
      <c r="E17" s="192">
        <f t="shared" si="2"/>
        <v>7.2466406904337062E-3</v>
      </c>
      <c r="F17" s="192">
        <f t="shared" si="2"/>
        <v>1.8365871294287781E-2</v>
      </c>
      <c r="G17" s="192">
        <f t="shared" si="2"/>
        <v>4.9346776483953419E-3</v>
      </c>
      <c r="H17" s="192">
        <f t="shared" si="2"/>
        <v>1.7486840710778252E-2</v>
      </c>
      <c r="I17" s="192">
        <f t="shared" si="2"/>
        <v>-5.9961113811540866E-2</v>
      </c>
      <c r="J17" s="192">
        <f t="shared" si="2"/>
        <v>5.0600184672206835E-3</v>
      </c>
      <c r="K17" s="192">
        <f t="shared" si="2"/>
        <v>-3.641775687196825E-2</v>
      </c>
      <c r="L17" s="192">
        <f t="shared" si="2"/>
        <v>2.3073109339842111E-2</v>
      </c>
      <c r="M17" s="192">
        <f t="shared" si="2"/>
        <v>-1.6401998061582048E-3</v>
      </c>
      <c r="N17" s="192">
        <f t="shared" si="2"/>
        <v>6.870286012993802E-3</v>
      </c>
      <c r="O17" s="192">
        <f t="shared" si="2"/>
        <v>4.1125862196840467E-2</v>
      </c>
      <c r="P17" s="192">
        <f t="shared" si="2"/>
        <v>8.7266251113089933E-3</v>
      </c>
      <c r="Q17" s="192">
        <f t="shared" si="2"/>
        <v>2.2210451977401131E-2</v>
      </c>
      <c r="R17" s="192">
        <f t="shared" si="2"/>
        <v>4.9811737883864726E-2</v>
      </c>
      <c r="S17" s="193">
        <f t="shared" si="2"/>
        <v>3.701753808693363E-2</v>
      </c>
      <c r="T17" s="193">
        <f t="shared" si="2"/>
        <v>2.9921309810889706E-2</v>
      </c>
      <c r="U17" s="192">
        <f t="shared" si="2"/>
        <v>2.9360115838442342E-2</v>
      </c>
      <c r="V17" s="192">
        <f t="shared" si="2"/>
        <v>2.3584340955345385E-2</v>
      </c>
      <c r="W17" s="192">
        <f t="shared" si="2"/>
        <v>2.0029239766081872E-2</v>
      </c>
      <c r="X17" s="192">
        <f t="shared" si="2"/>
        <v>1.4705460799770675E-2</v>
      </c>
      <c r="Y17" s="192">
        <f t="shared" si="2"/>
        <v>3.8278998813492289E-2</v>
      </c>
      <c r="Z17" s="192">
        <f t="shared" si="2"/>
        <v>4.0595325551655646E-2</v>
      </c>
      <c r="AA17" s="192">
        <f t="shared" si="2"/>
        <v>5.8334422800366062E-2</v>
      </c>
      <c r="AB17" s="192">
        <f t="shared" si="2"/>
        <v>4.4693151497183517E-2</v>
      </c>
      <c r="AC17" s="192">
        <f t="shared" si="2"/>
        <v>2.9986993023530802E-2</v>
      </c>
      <c r="AD17" s="192">
        <f t="shared" si="2"/>
        <v>2.2662043946456042E-2</v>
      </c>
      <c r="AE17" s="192">
        <f t="shared" si="2"/>
        <v>1.5806017063313874E-2</v>
      </c>
    </row>
    <row r="18" spans="1:34" s="195" customFormat="1" ht="16.5" customHeight="1">
      <c r="A18" s="440" t="s">
        <v>1291</v>
      </c>
      <c r="B18" s="440"/>
      <c r="C18" s="440"/>
      <c r="D18" s="440"/>
      <c r="E18" s="440"/>
      <c r="F18" s="440"/>
      <c r="G18" s="440"/>
      <c r="H18" s="440"/>
      <c r="I18" s="440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  <c r="U18" s="440"/>
      <c r="V18" s="440"/>
      <c r="W18" s="440"/>
      <c r="X18" s="440"/>
      <c r="Y18" s="440"/>
      <c r="Z18" s="440"/>
      <c r="AA18" s="440"/>
      <c r="AB18" s="440"/>
      <c r="AC18" s="440"/>
      <c r="AD18" s="440"/>
      <c r="AE18" s="440"/>
      <c r="AF18" s="440"/>
      <c r="AG18" s="440"/>
    </row>
    <row r="19" spans="1:34" s="150" customFormat="1" ht="13.35" customHeight="1" thickBot="1">
      <c r="A19" s="145"/>
      <c r="B19" s="146" t="s">
        <v>1258</v>
      </c>
      <c r="C19" s="146" t="s">
        <v>1259</v>
      </c>
      <c r="D19" s="146" t="s">
        <v>1260</v>
      </c>
      <c r="E19" s="146" t="s">
        <v>1261</v>
      </c>
      <c r="F19" s="146" t="s">
        <v>1262</v>
      </c>
      <c r="G19" s="146" t="s">
        <v>1263</v>
      </c>
      <c r="H19" s="146" t="s">
        <v>1264</v>
      </c>
      <c r="I19" s="146" t="s">
        <v>1265</v>
      </c>
      <c r="J19" s="146" t="s">
        <v>1266</v>
      </c>
      <c r="K19" s="146" t="s">
        <v>1267</v>
      </c>
      <c r="L19" s="146" t="s">
        <v>1268</v>
      </c>
      <c r="M19" s="146" t="s">
        <v>1269</v>
      </c>
      <c r="N19" s="146" t="s">
        <v>1270</v>
      </c>
      <c r="O19" s="146" t="s">
        <v>1271</v>
      </c>
      <c r="P19" s="146" t="s">
        <v>1272</v>
      </c>
      <c r="Q19" s="146" t="s">
        <v>1273</v>
      </c>
      <c r="R19" s="146" t="s">
        <v>1274</v>
      </c>
      <c r="S19" s="146" t="s">
        <v>1275</v>
      </c>
      <c r="T19" s="146" t="s">
        <v>1276</v>
      </c>
      <c r="U19" s="146" t="s">
        <v>1277</v>
      </c>
      <c r="V19" s="146" t="s">
        <v>1278</v>
      </c>
      <c r="W19" s="146" t="s">
        <v>1279</v>
      </c>
      <c r="X19" s="147" t="s">
        <v>1280</v>
      </c>
      <c r="Y19" s="147" t="s">
        <v>1281</v>
      </c>
      <c r="Z19" s="147" t="s">
        <v>1282</v>
      </c>
      <c r="AA19" s="148" t="s">
        <v>1283</v>
      </c>
      <c r="AB19" s="147" t="s">
        <v>1284</v>
      </c>
      <c r="AC19" s="147" t="s">
        <v>1285</v>
      </c>
      <c r="AD19" s="147" t="s">
        <v>1286</v>
      </c>
      <c r="AE19" s="149" t="s">
        <v>1287</v>
      </c>
      <c r="AF19" s="147" t="s">
        <v>1288</v>
      </c>
      <c r="AG19" s="147" t="s">
        <v>1289</v>
      </c>
      <c r="AH19" s="147" t="s">
        <v>1354</v>
      </c>
    </row>
    <row r="20" spans="1:34" s="160" customFormat="1" ht="13.35" customHeight="1">
      <c r="A20" s="151" t="s">
        <v>1211</v>
      </c>
      <c r="B20" s="196">
        <v>208</v>
      </c>
      <c r="C20" s="197">
        <v>274</v>
      </c>
      <c r="D20" s="197">
        <v>261</v>
      </c>
      <c r="E20" s="197">
        <v>228</v>
      </c>
      <c r="F20" s="152">
        <v>297</v>
      </c>
      <c r="G20" s="153">
        <v>243</v>
      </c>
      <c r="H20" s="153">
        <v>267</v>
      </c>
      <c r="I20" s="153">
        <v>332</v>
      </c>
      <c r="J20" s="196">
        <v>305</v>
      </c>
      <c r="K20" s="197">
        <v>348</v>
      </c>
      <c r="L20" s="197">
        <v>397</v>
      </c>
      <c r="M20" s="197">
        <v>378</v>
      </c>
      <c r="N20" s="196">
        <v>405</v>
      </c>
      <c r="O20" s="198">
        <v>344</v>
      </c>
      <c r="P20" s="161">
        <v>353</v>
      </c>
      <c r="Q20" s="197">
        <v>428</v>
      </c>
      <c r="R20" s="196">
        <v>445</v>
      </c>
      <c r="S20" s="199">
        <v>487</v>
      </c>
      <c r="T20" s="199">
        <v>532</v>
      </c>
      <c r="U20" s="197">
        <v>712</v>
      </c>
      <c r="V20" s="196">
        <v>722</v>
      </c>
      <c r="W20" s="160">
        <v>784</v>
      </c>
      <c r="X20" s="160">
        <v>827</v>
      </c>
      <c r="Y20" s="200">
        <f>[1]Francophone!I46</f>
        <v>973</v>
      </c>
      <c r="Z20" s="157">
        <v>1084</v>
      </c>
      <c r="AA20" s="156">
        <v>1196</v>
      </c>
      <c r="AB20" s="156">
        <v>1253</v>
      </c>
      <c r="AC20" s="156">
        <v>1301</v>
      </c>
      <c r="AD20" s="164">
        <v>1308</v>
      </c>
      <c r="AE20" s="158">
        <v>1378</v>
      </c>
      <c r="AH20" s="422"/>
    </row>
    <row r="21" spans="1:34" s="172" customFormat="1" ht="13.35" customHeight="1">
      <c r="A21" s="165">
        <v>1</v>
      </c>
      <c r="B21" s="161">
        <v>228</v>
      </c>
      <c r="C21" s="201">
        <v>266</v>
      </c>
      <c r="D21" s="161">
        <v>272</v>
      </c>
      <c r="E21" s="161">
        <v>257</v>
      </c>
      <c r="F21" s="167">
        <v>249</v>
      </c>
      <c r="G21" s="168">
        <v>301</v>
      </c>
      <c r="H21" s="167">
        <v>265</v>
      </c>
      <c r="I21" s="167">
        <v>315</v>
      </c>
      <c r="J21" s="161">
        <v>339</v>
      </c>
      <c r="K21" s="201">
        <v>339</v>
      </c>
      <c r="L21" s="161">
        <v>370</v>
      </c>
      <c r="M21" s="161">
        <v>407</v>
      </c>
      <c r="N21" s="161">
        <v>373</v>
      </c>
      <c r="O21" s="202">
        <v>352</v>
      </c>
      <c r="P21" s="197">
        <v>347</v>
      </c>
      <c r="Q21" s="161">
        <v>337</v>
      </c>
      <c r="R21" s="172">
        <v>425</v>
      </c>
      <c r="S21" s="202">
        <v>434</v>
      </c>
      <c r="T21" s="161">
        <v>507</v>
      </c>
      <c r="U21" s="161">
        <v>533</v>
      </c>
      <c r="V21" s="172">
        <v>557</v>
      </c>
      <c r="W21" s="171">
        <v>528</v>
      </c>
      <c r="X21" s="172">
        <v>570</v>
      </c>
      <c r="Y21" s="203">
        <f>[1]Francophone!J46</f>
        <v>583</v>
      </c>
      <c r="Z21" s="167">
        <v>701</v>
      </c>
      <c r="AA21" s="169">
        <v>793</v>
      </c>
      <c r="AB21" s="163">
        <v>816</v>
      </c>
      <c r="AC21" s="172">
        <v>939</v>
      </c>
      <c r="AD21" s="170">
        <v>871</v>
      </c>
      <c r="AE21" s="159">
        <v>872</v>
      </c>
    </row>
    <row r="22" spans="1:34" s="172" customFormat="1" ht="13.35" customHeight="1">
      <c r="A22" s="165">
        <v>2</v>
      </c>
      <c r="B22" s="161">
        <v>184</v>
      </c>
      <c r="C22" s="161">
        <v>253</v>
      </c>
      <c r="D22" s="201">
        <v>276</v>
      </c>
      <c r="E22" s="161">
        <v>253</v>
      </c>
      <c r="F22" s="167">
        <v>265</v>
      </c>
      <c r="G22" s="167">
        <v>255</v>
      </c>
      <c r="H22" s="168">
        <v>285</v>
      </c>
      <c r="I22" s="167">
        <v>285</v>
      </c>
      <c r="J22" s="161">
        <v>300</v>
      </c>
      <c r="K22" s="161">
        <v>346</v>
      </c>
      <c r="L22" s="201">
        <v>362</v>
      </c>
      <c r="M22" s="161">
        <v>355</v>
      </c>
      <c r="N22" s="161">
        <v>394</v>
      </c>
      <c r="O22" s="204">
        <v>331</v>
      </c>
      <c r="P22" s="201">
        <v>352</v>
      </c>
      <c r="Q22" s="161">
        <v>375</v>
      </c>
      <c r="R22" s="172">
        <v>362</v>
      </c>
      <c r="S22" s="172">
        <v>431</v>
      </c>
      <c r="T22" s="152">
        <v>479</v>
      </c>
      <c r="U22" s="161">
        <v>525</v>
      </c>
      <c r="V22" s="172">
        <v>537</v>
      </c>
      <c r="W22" s="172">
        <v>547</v>
      </c>
      <c r="X22" s="171">
        <v>513</v>
      </c>
      <c r="Y22" s="203">
        <f>[1]Francophone!K46</f>
        <v>566</v>
      </c>
      <c r="Z22" s="167">
        <v>568</v>
      </c>
      <c r="AA22" s="163">
        <v>679</v>
      </c>
      <c r="AB22" s="169">
        <v>785</v>
      </c>
      <c r="AC22" s="172">
        <v>835</v>
      </c>
      <c r="AD22" s="170">
        <v>878</v>
      </c>
      <c r="AE22" s="170">
        <v>850</v>
      </c>
      <c r="AF22" s="171"/>
    </row>
    <row r="23" spans="1:34" s="172" customFormat="1" ht="13.35" customHeight="1">
      <c r="A23" s="165">
        <v>3</v>
      </c>
      <c r="B23" s="161">
        <v>188</v>
      </c>
      <c r="C23" s="161">
        <v>205</v>
      </c>
      <c r="D23" s="161">
        <v>252</v>
      </c>
      <c r="E23" s="201">
        <v>271</v>
      </c>
      <c r="F23" s="167">
        <v>269</v>
      </c>
      <c r="G23" s="167">
        <v>284</v>
      </c>
      <c r="H23" s="167">
        <v>250</v>
      </c>
      <c r="I23" s="168">
        <v>311</v>
      </c>
      <c r="J23" s="161">
        <v>273</v>
      </c>
      <c r="K23" s="161">
        <v>331</v>
      </c>
      <c r="L23" s="161">
        <v>379</v>
      </c>
      <c r="M23" s="201">
        <v>354</v>
      </c>
      <c r="N23" s="161">
        <v>354</v>
      </c>
      <c r="O23" s="204">
        <v>328</v>
      </c>
      <c r="P23" s="161">
        <v>336</v>
      </c>
      <c r="Q23" s="201">
        <v>362</v>
      </c>
      <c r="R23" s="172">
        <v>391</v>
      </c>
      <c r="S23" s="172">
        <v>373</v>
      </c>
      <c r="T23" s="172">
        <v>490</v>
      </c>
      <c r="U23" s="201">
        <v>498</v>
      </c>
      <c r="V23" s="172">
        <v>529</v>
      </c>
      <c r="W23" s="172">
        <v>511</v>
      </c>
      <c r="X23" s="172">
        <v>531</v>
      </c>
      <c r="Y23" s="205">
        <f>[1]Francophone!L46</f>
        <v>508</v>
      </c>
      <c r="Z23" s="167">
        <v>574</v>
      </c>
      <c r="AA23" s="163">
        <v>598</v>
      </c>
      <c r="AB23" s="163">
        <v>704</v>
      </c>
      <c r="AC23" s="171">
        <v>807</v>
      </c>
      <c r="AD23" s="170">
        <v>813</v>
      </c>
      <c r="AE23" s="170">
        <v>840</v>
      </c>
      <c r="AG23" s="171"/>
    </row>
    <row r="24" spans="1:34" s="172" customFormat="1" ht="13.35" customHeight="1">
      <c r="A24" s="165">
        <v>4</v>
      </c>
      <c r="B24" s="201">
        <v>187</v>
      </c>
      <c r="C24" s="161">
        <v>212</v>
      </c>
      <c r="D24" s="161">
        <v>229</v>
      </c>
      <c r="E24" s="161">
        <v>233</v>
      </c>
      <c r="F24" s="168">
        <v>268</v>
      </c>
      <c r="G24" s="167">
        <v>268</v>
      </c>
      <c r="H24" s="167">
        <v>273</v>
      </c>
      <c r="I24" s="167">
        <v>271</v>
      </c>
      <c r="J24" s="201">
        <v>302</v>
      </c>
      <c r="K24" s="161">
        <v>289</v>
      </c>
      <c r="L24" s="161">
        <v>328</v>
      </c>
      <c r="M24" s="161">
        <v>365</v>
      </c>
      <c r="N24" s="201">
        <v>348</v>
      </c>
      <c r="O24" s="204">
        <v>312</v>
      </c>
      <c r="P24" s="161">
        <v>338</v>
      </c>
      <c r="Q24" s="161">
        <v>338</v>
      </c>
      <c r="R24" s="201">
        <v>362</v>
      </c>
      <c r="S24" s="172">
        <v>406</v>
      </c>
      <c r="T24" s="172">
        <v>428</v>
      </c>
      <c r="U24" s="161">
        <v>505</v>
      </c>
      <c r="V24" s="201">
        <v>509</v>
      </c>
      <c r="W24" s="172">
        <v>499</v>
      </c>
      <c r="X24" s="172">
        <v>502</v>
      </c>
      <c r="Y24" s="203">
        <f>[1]Francophone!M46</f>
        <v>524</v>
      </c>
      <c r="Z24" s="173">
        <v>504</v>
      </c>
      <c r="AA24" s="163">
        <v>582</v>
      </c>
      <c r="AB24" s="163">
        <v>605</v>
      </c>
      <c r="AC24" s="172">
        <v>688</v>
      </c>
      <c r="AD24" s="159">
        <v>759</v>
      </c>
      <c r="AE24" s="170">
        <v>792</v>
      </c>
      <c r="AH24" s="171"/>
    </row>
    <row r="25" spans="1:34" s="172" customFormat="1" ht="13.35" customHeight="1">
      <c r="A25" s="165">
        <v>5</v>
      </c>
      <c r="B25" s="161">
        <v>169</v>
      </c>
      <c r="C25" s="201">
        <v>213</v>
      </c>
      <c r="D25" s="161">
        <v>215</v>
      </c>
      <c r="E25" s="161">
        <v>216</v>
      </c>
      <c r="F25" s="167">
        <v>246</v>
      </c>
      <c r="G25" s="168">
        <v>264</v>
      </c>
      <c r="H25" s="167">
        <v>250</v>
      </c>
      <c r="I25" s="167">
        <v>313</v>
      </c>
      <c r="J25" s="161">
        <v>255</v>
      </c>
      <c r="K25" s="201">
        <v>311</v>
      </c>
      <c r="L25" s="161">
        <v>310</v>
      </c>
      <c r="M25" s="161">
        <v>324</v>
      </c>
      <c r="N25" s="161">
        <v>353</v>
      </c>
      <c r="O25" s="202">
        <v>285</v>
      </c>
      <c r="P25" s="161">
        <v>321</v>
      </c>
      <c r="Q25" s="161">
        <v>340</v>
      </c>
      <c r="R25" s="172">
        <v>328</v>
      </c>
      <c r="S25" s="201">
        <v>367</v>
      </c>
      <c r="T25" s="161">
        <v>474</v>
      </c>
      <c r="U25" s="161">
        <v>449</v>
      </c>
      <c r="V25" s="172">
        <v>477</v>
      </c>
      <c r="W25" s="171">
        <v>486</v>
      </c>
      <c r="X25" s="172">
        <v>492</v>
      </c>
      <c r="Y25" s="203">
        <f>[1]Francophone!N46</f>
        <v>498</v>
      </c>
      <c r="Z25" s="167">
        <v>527</v>
      </c>
      <c r="AA25" s="169">
        <v>484</v>
      </c>
      <c r="AB25" s="163">
        <v>572</v>
      </c>
      <c r="AC25" s="172">
        <v>581</v>
      </c>
      <c r="AD25" s="170">
        <v>659</v>
      </c>
      <c r="AE25" s="159">
        <v>711</v>
      </c>
    </row>
    <row r="26" spans="1:34" s="172" customFormat="1" ht="13.35" customHeight="1">
      <c r="A26" s="165">
        <v>6</v>
      </c>
      <c r="B26" s="161">
        <v>171</v>
      </c>
      <c r="C26" s="161">
        <v>202</v>
      </c>
      <c r="D26" s="201">
        <v>222</v>
      </c>
      <c r="E26" s="161">
        <v>198</v>
      </c>
      <c r="F26" s="167">
        <v>234</v>
      </c>
      <c r="G26" s="167">
        <v>240</v>
      </c>
      <c r="H26" s="168">
        <v>235</v>
      </c>
      <c r="I26" s="167">
        <v>268</v>
      </c>
      <c r="J26" s="161">
        <v>302</v>
      </c>
      <c r="K26" s="161">
        <v>268</v>
      </c>
      <c r="L26" s="201">
        <v>323</v>
      </c>
      <c r="M26" s="161">
        <v>307</v>
      </c>
      <c r="N26" s="161">
        <v>314</v>
      </c>
      <c r="O26" s="204">
        <v>288</v>
      </c>
      <c r="P26" s="201">
        <v>284</v>
      </c>
      <c r="Q26" s="161">
        <v>298</v>
      </c>
      <c r="R26" s="172">
        <v>334</v>
      </c>
      <c r="S26" s="172">
        <v>345</v>
      </c>
      <c r="T26" s="152">
        <v>406</v>
      </c>
      <c r="U26" s="161">
        <v>458</v>
      </c>
      <c r="V26" s="172">
        <v>434</v>
      </c>
      <c r="W26" s="172">
        <v>444</v>
      </c>
      <c r="X26" s="171">
        <v>464</v>
      </c>
      <c r="Y26" s="203">
        <f>[1]Francophone!O46</f>
        <v>466</v>
      </c>
      <c r="Z26" s="167">
        <v>500</v>
      </c>
      <c r="AA26" s="163">
        <v>526</v>
      </c>
      <c r="AB26" s="169">
        <v>473</v>
      </c>
      <c r="AC26" s="172">
        <v>572</v>
      </c>
      <c r="AD26" s="170">
        <v>536</v>
      </c>
      <c r="AE26" s="170">
        <v>609</v>
      </c>
      <c r="AF26" s="171"/>
    </row>
    <row r="27" spans="1:34" s="172" customFormat="1" ht="13.35" customHeight="1">
      <c r="A27" s="165">
        <v>7</v>
      </c>
      <c r="B27" s="161">
        <v>150</v>
      </c>
      <c r="C27" s="161">
        <v>184</v>
      </c>
      <c r="D27" s="161">
        <v>189</v>
      </c>
      <c r="E27" s="201">
        <v>210</v>
      </c>
      <c r="F27" s="167">
        <v>178</v>
      </c>
      <c r="G27" s="167">
        <v>211</v>
      </c>
      <c r="H27" s="167">
        <v>202</v>
      </c>
      <c r="I27" s="168">
        <v>250</v>
      </c>
      <c r="J27" s="161">
        <v>222</v>
      </c>
      <c r="K27" s="161">
        <v>290</v>
      </c>
      <c r="L27" s="161">
        <v>248</v>
      </c>
      <c r="M27" s="201">
        <v>293</v>
      </c>
      <c r="N27" s="161">
        <v>287</v>
      </c>
      <c r="O27" s="204">
        <v>242</v>
      </c>
      <c r="P27" s="161">
        <v>276</v>
      </c>
      <c r="Q27" s="201">
        <v>263</v>
      </c>
      <c r="R27" s="172">
        <v>268</v>
      </c>
      <c r="S27" s="172">
        <v>315</v>
      </c>
      <c r="T27" s="172">
        <v>376</v>
      </c>
      <c r="U27" s="201">
        <v>387</v>
      </c>
      <c r="V27" s="172">
        <v>402</v>
      </c>
      <c r="W27" s="172">
        <v>357</v>
      </c>
      <c r="X27" s="172">
        <v>389</v>
      </c>
      <c r="Y27" s="205">
        <f>[1]Francophone!P46</f>
        <v>409</v>
      </c>
      <c r="Z27" s="167">
        <v>409</v>
      </c>
      <c r="AA27" s="163">
        <v>430</v>
      </c>
      <c r="AB27" s="163">
        <v>464</v>
      </c>
      <c r="AC27" s="171">
        <v>415</v>
      </c>
      <c r="AD27" s="170">
        <v>492</v>
      </c>
      <c r="AE27" s="170">
        <v>469</v>
      </c>
      <c r="AG27" s="171"/>
    </row>
    <row r="28" spans="1:34" s="172" customFormat="1" ht="13.35" customHeight="1">
      <c r="A28" s="165">
        <v>8</v>
      </c>
      <c r="B28" s="201">
        <v>153</v>
      </c>
      <c r="C28" s="161">
        <v>175</v>
      </c>
      <c r="D28" s="161">
        <v>175</v>
      </c>
      <c r="E28" s="161">
        <v>178</v>
      </c>
      <c r="F28" s="168">
        <v>203</v>
      </c>
      <c r="G28" s="167">
        <v>184</v>
      </c>
      <c r="H28" s="167">
        <v>192</v>
      </c>
      <c r="I28" s="167">
        <v>207</v>
      </c>
      <c r="J28" s="201">
        <v>214</v>
      </c>
      <c r="K28" s="161">
        <v>229</v>
      </c>
      <c r="L28" s="161">
        <v>268</v>
      </c>
      <c r="M28" s="161">
        <v>238</v>
      </c>
      <c r="N28" s="201">
        <v>275</v>
      </c>
      <c r="O28" s="204">
        <v>226</v>
      </c>
      <c r="P28" s="161">
        <v>238</v>
      </c>
      <c r="Q28" s="161">
        <v>249</v>
      </c>
      <c r="R28" s="201">
        <v>252</v>
      </c>
      <c r="S28" s="172">
        <v>273</v>
      </c>
      <c r="T28" s="172">
        <v>329</v>
      </c>
      <c r="U28" s="161">
        <v>361</v>
      </c>
      <c r="V28" s="201">
        <v>376</v>
      </c>
      <c r="W28" s="172">
        <v>361</v>
      </c>
      <c r="X28" s="172">
        <v>339</v>
      </c>
      <c r="Y28" s="203">
        <f>[1]Francophone!Q46</f>
        <v>376</v>
      </c>
      <c r="Z28" s="173">
        <v>395</v>
      </c>
      <c r="AA28" s="163">
        <v>397</v>
      </c>
      <c r="AB28" s="163">
        <v>420</v>
      </c>
      <c r="AC28" s="172">
        <v>439</v>
      </c>
      <c r="AD28" s="159">
        <v>402</v>
      </c>
      <c r="AE28" s="170">
        <v>453</v>
      </c>
      <c r="AH28" s="171"/>
    </row>
    <row r="29" spans="1:34" s="172" customFormat="1" ht="13.35" customHeight="1">
      <c r="A29" s="165">
        <v>9</v>
      </c>
      <c r="B29" s="161">
        <v>125</v>
      </c>
      <c r="C29" s="201">
        <v>153</v>
      </c>
      <c r="D29" s="161">
        <v>165</v>
      </c>
      <c r="E29" s="161">
        <v>166</v>
      </c>
      <c r="F29" s="167">
        <v>162</v>
      </c>
      <c r="G29" s="168">
        <v>194</v>
      </c>
      <c r="H29" s="167">
        <v>165</v>
      </c>
      <c r="I29" s="167">
        <v>183</v>
      </c>
      <c r="J29" s="161">
        <v>158</v>
      </c>
      <c r="K29" s="201">
        <v>215</v>
      </c>
      <c r="L29" s="161">
        <v>222</v>
      </c>
      <c r="M29" s="161">
        <v>248</v>
      </c>
      <c r="N29" s="161">
        <v>198</v>
      </c>
      <c r="O29" s="202">
        <v>202</v>
      </c>
      <c r="P29" s="161">
        <v>207</v>
      </c>
      <c r="Q29" s="161">
        <v>206</v>
      </c>
      <c r="R29" s="172">
        <v>239</v>
      </c>
      <c r="S29" s="201">
        <v>241</v>
      </c>
      <c r="T29" s="161">
        <v>299</v>
      </c>
      <c r="U29" s="161">
        <v>324</v>
      </c>
      <c r="V29" s="172">
        <v>339</v>
      </c>
      <c r="W29" s="171">
        <v>328</v>
      </c>
      <c r="X29" s="172">
        <v>338</v>
      </c>
      <c r="Y29" s="203">
        <f>[1]Francophone!R46</f>
        <v>313</v>
      </c>
      <c r="Z29" s="167">
        <v>339</v>
      </c>
      <c r="AA29" s="169">
        <v>374</v>
      </c>
      <c r="AB29" s="163">
        <v>386</v>
      </c>
      <c r="AC29" s="172">
        <v>397</v>
      </c>
      <c r="AD29" s="170">
        <v>379</v>
      </c>
      <c r="AE29" s="159">
        <v>362</v>
      </c>
    </row>
    <row r="30" spans="1:34" s="172" customFormat="1" ht="13.35" customHeight="1">
      <c r="A30" s="165">
        <v>10</v>
      </c>
      <c r="B30" s="161">
        <v>121</v>
      </c>
      <c r="C30" s="161">
        <v>102</v>
      </c>
      <c r="D30" s="201">
        <v>120</v>
      </c>
      <c r="E30" s="161">
        <v>138</v>
      </c>
      <c r="F30" s="167">
        <v>163</v>
      </c>
      <c r="G30" s="167">
        <v>153</v>
      </c>
      <c r="H30" s="168">
        <v>150</v>
      </c>
      <c r="I30" s="167">
        <v>125</v>
      </c>
      <c r="J30" s="161">
        <v>143</v>
      </c>
      <c r="K30" s="161">
        <v>163</v>
      </c>
      <c r="L30" s="201">
        <v>155</v>
      </c>
      <c r="M30" s="161">
        <v>156</v>
      </c>
      <c r="N30" s="161">
        <v>147</v>
      </c>
      <c r="O30" s="204">
        <v>122</v>
      </c>
      <c r="P30" s="201">
        <v>166</v>
      </c>
      <c r="Q30" s="161">
        <v>154</v>
      </c>
      <c r="R30" s="172">
        <v>162</v>
      </c>
      <c r="S30" s="172">
        <v>162</v>
      </c>
      <c r="T30" s="152">
        <v>220</v>
      </c>
      <c r="U30" s="161">
        <v>239</v>
      </c>
      <c r="V30" s="172">
        <v>266</v>
      </c>
      <c r="W30" s="172">
        <v>238</v>
      </c>
      <c r="X30" s="171">
        <v>255</v>
      </c>
      <c r="Y30" s="203">
        <f>[1]Francophone!S46</f>
        <v>256</v>
      </c>
      <c r="Z30" s="167">
        <v>209</v>
      </c>
      <c r="AA30" s="163">
        <v>265</v>
      </c>
      <c r="AB30" s="169">
        <v>274</v>
      </c>
      <c r="AC30" s="172">
        <v>305</v>
      </c>
      <c r="AD30" s="170">
        <v>276</v>
      </c>
      <c r="AE30" s="170">
        <v>282</v>
      </c>
      <c r="AF30" s="171"/>
    </row>
    <row r="31" spans="1:34" s="172" customFormat="1" ht="13.35" customHeight="1">
      <c r="A31" s="165">
        <v>11</v>
      </c>
      <c r="B31" s="161">
        <v>82</v>
      </c>
      <c r="C31" s="161">
        <v>78</v>
      </c>
      <c r="D31" s="161">
        <v>96</v>
      </c>
      <c r="E31" s="201">
        <v>113</v>
      </c>
      <c r="F31" s="167">
        <v>129</v>
      </c>
      <c r="G31" s="167">
        <v>138</v>
      </c>
      <c r="H31" s="167">
        <v>119</v>
      </c>
      <c r="I31" s="168">
        <v>110</v>
      </c>
      <c r="J31" s="161">
        <v>84</v>
      </c>
      <c r="K31" s="161">
        <v>115</v>
      </c>
      <c r="L31" s="161">
        <v>123</v>
      </c>
      <c r="M31" s="201">
        <v>130</v>
      </c>
      <c r="N31" s="161">
        <v>138</v>
      </c>
      <c r="O31" s="204">
        <v>116</v>
      </c>
      <c r="P31" s="161">
        <v>112</v>
      </c>
      <c r="Q31" s="201">
        <v>134</v>
      </c>
      <c r="R31" s="172">
        <v>137</v>
      </c>
      <c r="S31" s="172">
        <v>157</v>
      </c>
      <c r="T31" s="172">
        <v>183</v>
      </c>
      <c r="U31" s="201">
        <v>202</v>
      </c>
      <c r="V31" s="172">
        <v>217</v>
      </c>
      <c r="W31" s="172">
        <v>237</v>
      </c>
      <c r="X31" s="172">
        <v>226</v>
      </c>
      <c r="Y31" s="205">
        <f>[1]Francophone!T46</f>
        <v>232</v>
      </c>
      <c r="Z31" s="167">
        <v>226</v>
      </c>
      <c r="AA31" s="163">
        <v>209</v>
      </c>
      <c r="AB31" s="163">
        <v>265</v>
      </c>
      <c r="AC31" s="171">
        <v>257</v>
      </c>
      <c r="AD31" s="170">
        <v>305</v>
      </c>
      <c r="AE31" s="170">
        <v>268</v>
      </c>
      <c r="AG31" s="171"/>
    </row>
    <row r="32" spans="1:34" s="178" customFormat="1" ht="13.35" customHeight="1" thickBot="1">
      <c r="A32" s="176">
        <v>12</v>
      </c>
      <c r="B32" s="206">
        <v>72</v>
      </c>
      <c r="C32" s="207">
        <v>66</v>
      </c>
      <c r="D32" s="207">
        <v>64</v>
      </c>
      <c r="E32" s="207">
        <v>79</v>
      </c>
      <c r="F32" s="180">
        <v>111</v>
      </c>
      <c r="G32" s="181">
        <v>143</v>
      </c>
      <c r="H32" s="181">
        <v>111</v>
      </c>
      <c r="I32" s="181">
        <v>99</v>
      </c>
      <c r="J32" s="206">
        <v>98</v>
      </c>
      <c r="K32" s="207">
        <v>86</v>
      </c>
      <c r="L32" s="207">
        <v>103</v>
      </c>
      <c r="M32" s="207">
        <v>112</v>
      </c>
      <c r="N32" s="206">
        <v>131</v>
      </c>
      <c r="O32" s="208">
        <v>114</v>
      </c>
      <c r="P32" s="161">
        <v>126</v>
      </c>
      <c r="Q32" s="207">
        <v>116</v>
      </c>
      <c r="R32" s="201">
        <v>144</v>
      </c>
      <c r="S32" s="208">
        <v>137</v>
      </c>
      <c r="T32" s="208">
        <v>179</v>
      </c>
      <c r="U32" s="207">
        <v>184</v>
      </c>
      <c r="V32" s="201">
        <v>208</v>
      </c>
      <c r="W32" s="178">
        <v>229</v>
      </c>
      <c r="X32" s="178">
        <v>253</v>
      </c>
      <c r="Y32" s="209">
        <f>[1]Francophone!U46</f>
        <v>239</v>
      </c>
      <c r="Z32" s="184">
        <v>238</v>
      </c>
      <c r="AA32" s="183">
        <v>239</v>
      </c>
      <c r="AB32" s="183">
        <v>251</v>
      </c>
      <c r="AC32" s="178">
        <v>375</v>
      </c>
      <c r="AD32" s="210">
        <v>333</v>
      </c>
      <c r="AE32" s="185">
        <v>332</v>
      </c>
      <c r="AH32" s="423"/>
    </row>
    <row r="33" spans="1:34" s="215" customFormat="1" ht="13.35" customHeight="1" thickBot="1">
      <c r="A33" s="211" t="s">
        <v>1290</v>
      </c>
      <c r="B33" s="212">
        <f t="shared" ref="B33:U33" si="3">SUM(B20:B32)</f>
        <v>2038</v>
      </c>
      <c r="C33" s="212">
        <f t="shared" si="3"/>
        <v>2383</v>
      </c>
      <c r="D33" s="212">
        <f t="shared" si="3"/>
        <v>2536</v>
      </c>
      <c r="E33" s="212">
        <f t="shared" si="3"/>
        <v>2540</v>
      </c>
      <c r="F33" s="213">
        <f t="shared" si="3"/>
        <v>2774</v>
      </c>
      <c r="G33" s="213">
        <f t="shared" si="3"/>
        <v>2878</v>
      </c>
      <c r="H33" s="213">
        <f t="shared" si="3"/>
        <v>2764</v>
      </c>
      <c r="I33" s="213">
        <f t="shared" si="3"/>
        <v>3069</v>
      </c>
      <c r="J33" s="214">
        <f t="shared" si="3"/>
        <v>2995</v>
      </c>
      <c r="K33" s="212">
        <f t="shared" si="3"/>
        <v>3330</v>
      </c>
      <c r="L33" s="212">
        <f t="shared" si="3"/>
        <v>3588</v>
      </c>
      <c r="M33" s="212">
        <f t="shared" si="3"/>
        <v>3667</v>
      </c>
      <c r="N33" s="214">
        <f t="shared" si="3"/>
        <v>3717</v>
      </c>
      <c r="O33" s="212">
        <f t="shared" si="3"/>
        <v>3262</v>
      </c>
      <c r="P33" s="212">
        <f t="shared" si="3"/>
        <v>3456</v>
      </c>
      <c r="Q33" s="212">
        <f t="shared" si="3"/>
        <v>3600</v>
      </c>
      <c r="R33" s="212">
        <f t="shared" si="3"/>
        <v>3849</v>
      </c>
      <c r="S33" s="212">
        <f t="shared" si="3"/>
        <v>4128</v>
      </c>
      <c r="T33" s="212">
        <f t="shared" si="3"/>
        <v>4902</v>
      </c>
      <c r="U33" s="212">
        <f t="shared" si="3"/>
        <v>5377</v>
      </c>
      <c r="V33" s="212">
        <f t="shared" ref="V33:AD33" si="4">SUM(V20:V32)</f>
        <v>5573</v>
      </c>
      <c r="W33" s="212">
        <f t="shared" si="4"/>
        <v>5549</v>
      </c>
      <c r="X33" s="212">
        <f t="shared" si="4"/>
        <v>5699</v>
      </c>
      <c r="Y33" s="212">
        <f t="shared" si="4"/>
        <v>5943</v>
      </c>
      <c r="Z33" s="212">
        <f t="shared" si="4"/>
        <v>6274</v>
      </c>
      <c r="AA33" s="212">
        <f t="shared" si="4"/>
        <v>6772</v>
      </c>
      <c r="AB33" s="212">
        <f t="shared" si="4"/>
        <v>7268</v>
      </c>
      <c r="AC33" s="212">
        <f t="shared" si="4"/>
        <v>7911</v>
      </c>
      <c r="AD33" s="212">
        <f t="shared" si="4"/>
        <v>8011</v>
      </c>
      <c r="AE33" s="415">
        <v>8218</v>
      </c>
    </row>
    <row r="34" spans="1:34" s="194" customFormat="1" ht="14.25" customHeight="1" thickTop="1">
      <c r="C34" s="192">
        <f t="shared" ref="C34:AE34" si="5">(C33-B33)/B33</f>
        <v>0.16928361138370951</v>
      </c>
      <c r="D34" s="192">
        <f t="shared" si="5"/>
        <v>6.4204783885858166E-2</v>
      </c>
      <c r="E34" s="192">
        <f t="shared" si="5"/>
        <v>1.5772870662460567E-3</v>
      </c>
      <c r="F34" s="192">
        <f t="shared" si="5"/>
        <v>9.212598425196851E-2</v>
      </c>
      <c r="G34" s="192">
        <f t="shared" si="5"/>
        <v>3.7490987743330928E-2</v>
      </c>
      <c r="H34" s="192">
        <f t="shared" si="5"/>
        <v>-3.9610840861709518E-2</v>
      </c>
      <c r="I34" s="192">
        <f t="shared" si="5"/>
        <v>0.11034732272069464</v>
      </c>
      <c r="J34" s="192">
        <f t="shared" si="5"/>
        <v>-2.4112088628217662E-2</v>
      </c>
      <c r="K34" s="192">
        <f t="shared" si="5"/>
        <v>0.11185308848080133</v>
      </c>
      <c r="L34" s="192">
        <f t="shared" si="5"/>
        <v>7.7477477477477477E-2</v>
      </c>
      <c r="M34" s="192">
        <f t="shared" si="5"/>
        <v>2.201783723522854E-2</v>
      </c>
      <c r="N34" s="192">
        <f t="shared" si="5"/>
        <v>1.3635124079629125E-2</v>
      </c>
      <c r="O34" s="192">
        <f t="shared" si="5"/>
        <v>-0.1224105461393597</v>
      </c>
      <c r="P34" s="192">
        <f t="shared" si="5"/>
        <v>5.9472716125076638E-2</v>
      </c>
      <c r="Q34" s="192">
        <f t="shared" si="5"/>
        <v>4.1666666666666664E-2</v>
      </c>
      <c r="R34" s="192">
        <f t="shared" si="5"/>
        <v>6.9166666666666668E-2</v>
      </c>
      <c r="S34" s="192">
        <f t="shared" si="5"/>
        <v>7.2486360093530794E-2</v>
      </c>
      <c r="T34" s="192">
        <f t="shared" si="5"/>
        <v>0.1875</v>
      </c>
      <c r="U34" s="192">
        <f t="shared" si="5"/>
        <v>9.6899224806201556E-2</v>
      </c>
      <c r="V34" s="192">
        <f t="shared" si="5"/>
        <v>3.6451552910544915E-2</v>
      </c>
      <c r="W34" s="192">
        <f t="shared" si="5"/>
        <v>-4.3064776601471379E-3</v>
      </c>
      <c r="X34" s="192">
        <f t="shared" si="5"/>
        <v>2.7031897639214274E-2</v>
      </c>
      <c r="Y34" s="192">
        <f t="shared" si="5"/>
        <v>4.2814528864713104E-2</v>
      </c>
      <c r="Z34" s="192">
        <f t="shared" si="5"/>
        <v>5.5695776543833078E-2</v>
      </c>
      <c r="AA34" s="192">
        <f t="shared" si="5"/>
        <v>7.937519923493784E-2</v>
      </c>
      <c r="AB34" s="192">
        <f t="shared" si="5"/>
        <v>7.3242764323685761E-2</v>
      </c>
      <c r="AC34" s="192">
        <f t="shared" si="5"/>
        <v>8.8470005503577323E-2</v>
      </c>
      <c r="AD34" s="192">
        <f t="shared" si="5"/>
        <v>1.2640626975097964E-2</v>
      </c>
      <c r="AE34" s="192">
        <f t="shared" si="5"/>
        <v>2.5839470727749343E-2</v>
      </c>
    </row>
    <row r="35" spans="1:34" s="144" customFormat="1" ht="16.5" customHeight="1">
      <c r="A35" s="440" t="s">
        <v>1292</v>
      </c>
      <c r="B35" s="440"/>
      <c r="C35" s="440"/>
      <c r="D35" s="440"/>
      <c r="E35" s="440"/>
      <c r="F35" s="440"/>
      <c r="G35" s="440"/>
      <c r="H35" s="440"/>
      <c r="I35" s="440"/>
      <c r="J35" s="440"/>
      <c r="K35" s="440"/>
      <c r="L35" s="440"/>
      <c r="M35" s="440"/>
      <c r="N35" s="440"/>
      <c r="O35" s="440"/>
      <c r="P35" s="440"/>
      <c r="Q35" s="440"/>
      <c r="R35" s="440"/>
      <c r="S35" s="440"/>
      <c r="T35" s="440"/>
      <c r="U35" s="440"/>
      <c r="V35" s="440"/>
      <c r="W35" s="440"/>
      <c r="X35" s="440"/>
      <c r="Y35" s="440"/>
      <c r="Z35" s="440"/>
      <c r="AA35" s="440"/>
      <c r="AB35" s="440"/>
      <c r="AC35" s="440"/>
      <c r="AD35" s="440"/>
      <c r="AE35" s="440"/>
      <c r="AF35" s="440"/>
      <c r="AG35" s="440"/>
    </row>
    <row r="36" spans="1:34" s="150" customFormat="1" ht="13.35" customHeight="1" thickBot="1">
      <c r="A36" s="145"/>
      <c r="B36" s="216" t="s">
        <v>1258</v>
      </c>
      <c r="C36" s="216" t="s">
        <v>1259</v>
      </c>
      <c r="D36" s="216" t="s">
        <v>1260</v>
      </c>
      <c r="E36" s="216" t="s">
        <v>1261</v>
      </c>
      <c r="F36" s="216" t="s">
        <v>1262</v>
      </c>
      <c r="G36" s="216" t="s">
        <v>1263</v>
      </c>
      <c r="H36" s="216" t="s">
        <v>1264</v>
      </c>
      <c r="I36" s="216" t="s">
        <v>1265</v>
      </c>
      <c r="J36" s="216" t="s">
        <v>1266</v>
      </c>
      <c r="K36" s="216" t="s">
        <v>1267</v>
      </c>
      <c r="L36" s="216" t="s">
        <v>1268</v>
      </c>
      <c r="M36" s="216" t="s">
        <v>1269</v>
      </c>
      <c r="N36" s="216" t="s">
        <v>1270</v>
      </c>
      <c r="O36" s="216" t="s">
        <v>1271</v>
      </c>
      <c r="P36" s="216" t="s">
        <v>1272</v>
      </c>
      <c r="Q36" s="216" t="s">
        <v>1273</v>
      </c>
      <c r="R36" s="216" t="s">
        <v>1274</v>
      </c>
      <c r="S36" s="216" t="s">
        <v>1275</v>
      </c>
      <c r="T36" s="216" t="s">
        <v>1276</v>
      </c>
      <c r="U36" s="216" t="s">
        <v>1277</v>
      </c>
      <c r="V36" s="216" t="s">
        <v>1278</v>
      </c>
      <c r="W36" s="216" t="s">
        <v>1279</v>
      </c>
      <c r="X36" s="148" t="s">
        <v>1280</v>
      </c>
      <c r="Y36" s="148" t="s">
        <v>1281</v>
      </c>
      <c r="Z36" s="148" t="s">
        <v>1282</v>
      </c>
      <c r="AA36" s="148" t="s">
        <v>1283</v>
      </c>
      <c r="AB36" s="147" t="s">
        <v>1284</v>
      </c>
      <c r="AC36" s="147" t="s">
        <v>1285</v>
      </c>
      <c r="AD36" s="147" t="s">
        <v>1286</v>
      </c>
      <c r="AE36" s="149" t="s">
        <v>1287</v>
      </c>
      <c r="AF36" s="147" t="s">
        <v>1288</v>
      </c>
      <c r="AG36" s="147" t="s">
        <v>1289</v>
      </c>
      <c r="AH36" s="147" t="s">
        <v>1354</v>
      </c>
    </row>
    <row r="37" spans="1:34" s="160" customFormat="1" ht="13.35" customHeight="1">
      <c r="A37" s="151" t="s">
        <v>1211</v>
      </c>
      <c r="B37" s="217">
        <v>334</v>
      </c>
      <c r="C37" s="160">
        <v>356</v>
      </c>
      <c r="D37" s="160">
        <v>450</v>
      </c>
      <c r="E37" s="160">
        <v>312</v>
      </c>
      <c r="F37" s="196">
        <v>522</v>
      </c>
      <c r="G37" s="153">
        <v>619</v>
      </c>
      <c r="H37" s="153">
        <v>479</v>
      </c>
      <c r="I37" s="153">
        <v>305</v>
      </c>
      <c r="J37" s="196">
        <v>389</v>
      </c>
      <c r="K37" s="197">
        <v>500</v>
      </c>
      <c r="L37" s="197">
        <v>184</v>
      </c>
      <c r="M37" s="197">
        <v>100</v>
      </c>
      <c r="N37" s="196">
        <v>330</v>
      </c>
      <c r="O37" s="197">
        <v>470</v>
      </c>
      <c r="P37" s="197">
        <v>468</v>
      </c>
      <c r="Q37" s="197">
        <v>475</v>
      </c>
      <c r="R37" s="196">
        <v>578</v>
      </c>
      <c r="S37" s="218">
        <v>604</v>
      </c>
      <c r="T37" s="218">
        <v>648</v>
      </c>
      <c r="U37" s="197">
        <v>620</v>
      </c>
      <c r="V37" s="196">
        <v>720</v>
      </c>
      <c r="W37" s="153">
        <v>583</v>
      </c>
      <c r="X37" s="156">
        <v>552</v>
      </c>
      <c r="Y37" s="156">
        <f>'[1]French as a Second Language'!I1373</f>
        <v>659</v>
      </c>
      <c r="Z37" s="157">
        <v>651</v>
      </c>
      <c r="AA37" s="156">
        <v>568</v>
      </c>
      <c r="AB37" s="156">
        <v>580</v>
      </c>
      <c r="AC37" s="156">
        <v>535</v>
      </c>
      <c r="AD37" s="164">
        <v>514</v>
      </c>
      <c r="AE37" s="158">
        <v>475</v>
      </c>
      <c r="AH37" s="422"/>
    </row>
    <row r="38" spans="1:34" s="172" customFormat="1" ht="13.35" customHeight="1">
      <c r="A38" s="165">
        <v>1</v>
      </c>
      <c r="B38" s="167">
        <v>2288</v>
      </c>
      <c r="C38" s="168">
        <v>2016</v>
      </c>
      <c r="D38" s="167">
        <v>2068</v>
      </c>
      <c r="E38" s="167">
        <v>1920</v>
      </c>
      <c r="F38" s="161">
        <v>1987</v>
      </c>
      <c r="G38" s="168">
        <v>1828</v>
      </c>
      <c r="H38" s="167">
        <v>2281</v>
      </c>
      <c r="I38" s="167">
        <v>2138</v>
      </c>
      <c r="J38" s="161">
        <v>2082</v>
      </c>
      <c r="K38" s="201">
        <v>1846</v>
      </c>
      <c r="L38" s="161">
        <v>1079</v>
      </c>
      <c r="M38" s="161">
        <v>1401</v>
      </c>
      <c r="N38" s="161">
        <v>1807</v>
      </c>
      <c r="O38" s="201">
        <v>1757</v>
      </c>
      <c r="P38" s="197">
        <v>1251</v>
      </c>
      <c r="Q38" s="161">
        <v>1388</v>
      </c>
      <c r="R38" s="161">
        <v>1385</v>
      </c>
      <c r="S38" s="201">
        <v>1463</v>
      </c>
      <c r="T38" s="161">
        <v>1673</v>
      </c>
      <c r="U38" s="161">
        <v>1740</v>
      </c>
      <c r="V38" s="161">
        <v>1833</v>
      </c>
      <c r="W38" s="173">
        <v>1995</v>
      </c>
      <c r="X38" s="163">
        <v>2099</v>
      </c>
      <c r="Y38" s="163">
        <f>'[1]French as a Second Language'!J1373</f>
        <v>1852</v>
      </c>
      <c r="Z38" s="167">
        <v>2041</v>
      </c>
      <c r="AA38" s="169">
        <v>2057</v>
      </c>
      <c r="AB38" s="163">
        <v>2050</v>
      </c>
      <c r="AC38" s="163">
        <v>2118</v>
      </c>
      <c r="AD38" s="170">
        <v>1780</v>
      </c>
      <c r="AE38" s="159">
        <v>1682</v>
      </c>
    </row>
    <row r="39" spans="1:34" s="172" customFormat="1" ht="13.35" customHeight="1">
      <c r="A39" s="165">
        <v>2</v>
      </c>
      <c r="B39" s="167">
        <v>2497</v>
      </c>
      <c r="C39" s="167">
        <v>2597</v>
      </c>
      <c r="D39" s="168">
        <v>2521</v>
      </c>
      <c r="E39" s="167">
        <v>2589</v>
      </c>
      <c r="F39" s="161">
        <v>2236</v>
      </c>
      <c r="G39" s="167">
        <v>2148</v>
      </c>
      <c r="H39" s="168">
        <v>2325</v>
      </c>
      <c r="I39" s="167">
        <v>2154</v>
      </c>
      <c r="J39" s="161">
        <v>2291</v>
      </c>
      <c r="K39" s="161">
        <v>2094</v>
      </c>
      <c r="L39" s="201">
        <v>1261</v>
      </c>
      <c r="M39" s="161">
        <v>1705</v>
      </c>
      <c r="N39" s="161">
        <v>1972</v>
      </c>
      <c r="O39" s="161">
        <v>1894</v>
      </c>
      <c r="P39" s="201">
        <v>1391</v>
      </c>
      <c r="Q39" s="161">
        <v>1430</v>
      </c>
      <c r="R39" s="161">
        <v>1584</v>
      </c>
      <c r="S39" s="161">
        <v>1646</v>
      </c>
      <c r="T39" s="152">
        <v>1740</v>
      </c>
      <c r="U39" s="161">
        <v>1848</v>
      </c>
      <c r="V39" s="161">
        <v>2119</v>
      </c>
      <c r="W39" s="167">
        <v>2228</v>
      </c>
      <c r="X39" s="169">
        <v>2237</v>
      </c>
      <c r="Y39" s="163">
        <f>'[1]French as a Second Language'!K1373</f>
        <v>2075</v>
      </c>
      <c r="Z39" s="167">
        <v>2081</v>
      </c>
      <c r="AA39" s="163">
        <v>2261</v>
      </c>
      <c r="AB39" s="169">
        <v>2263</v>
      </c>
      <c r="AC39" s="163">
        <v>2207</v>
      </c>
      <c r="AD39" s="170">
        <v>2085</v>
      </c>
      <c r="AE39" s="170">
        <v>1838</v>
      </c>
      <c r="AF39" s="171"/>
    </row>
    <row r="40" spans="1:34" s="172" customFormat="1" ht="13.35" customHeight="1">
      <c r="A40" s="165">
        <v>3</v>
      </c>
      <c r="B40" s="167">
        <v>3543</v>
      </c>
      <c r="C40" s="167">
        <v>3497</v>
      </c>
      <c r="D40" s="167">
        <v>3590</v>
      </c>
      <c r="E40" s="168">
        <v>3592</v>
      </c>
      <c r="F40" s="161">
        <v>4228</v>
      </c>
      <c r="G40" s="167">
        <v>3958</v>
      </c>
      <c r="H40" s="167">
        <v>3969</v>
      </c>
      <c r="I40" s="168">
        <v>3391</v>
      </c>
      <c r="J40" s="161">
        <v>3268</v>
      </c>
      <c r="K40" s="161">
        <v>3054</v>
      </c>
      <c r="L40" s="161">
        <v>1846</v>
      </c>
      <c r="M40" s="201">
        <v>2569</v>
      </c>
      <c r="N40" s="161">
        <v>3033</v>
      </c>
      <c r="O40" s="161">
        <v>2865</v>
      </c>
      <c r="P40" s="161">
        <v>2135</v>
      </c>
      <c r="Q40" s="201">
        <v>2558</v>
      </c>
      <c r="R40" s="161">
        <v>2120</v>
      </c>
      <c r="S40" s="161">
        <v>2502</v>
      </c>
      <c r="T40" s="161">
        <v>3108</v>
      </c>
      <c r="U40" s="201">
        <v>2854</v>
      </c>
      <c r="V40" s="161">
        <v>3282</v>
      </c>
      <c r="W40" s="167">
        <v>3279</v>
      </c>
      <c r="X40" s="163">
        <v>3222</v>
      </c>
      <c r="Y40" s="169">
        <f>'[1]French as a Second Language'!L1373</f>
        <v>2889</v>
      </c>
      <c r="Z40" s="167">
        <v>3057</v>
      </c>
      <c r="AA40" s="163">
        <v>2799</v>
      </c>
      <c r="AB40" s="163">
        <v>2912</v>
      </c>
      <c r="AC40" s="169">
        <v>2912</v>
      </c>
      <c r="AD40" s="170">
        <v>2640</v>
      </c>
      <c r="AE40" s="170">
        <v>2745</v>
      </c>
      <c r="AG40" s="171"/>
    </row>
    <row r="41" spans="1:34" s="172" customFormat="1" ht="13.35" customHeight="1">
      <c r="A41" s="165">
        <v>4</v>
      </c>
      <c r="B41" s="168">
        <v>21435</v>
      </c>
      <c r="C41" s="167">
        <v>22280</v>
      </c>
      <c r="D41" s="167">
        <v>24576</v>
      </c>
      <c r="E41" s="167">
        <v>29715</v>
      </c>
      <c r="F41" s="201">
        <v>27228</v>
      </c>
      <c r="G41" s="167">
        <v>27974</v>
      </c>
      <c r="H41" s="167">
        <v>24742</v>
      </c>
      <c r="I41" s="167">
        <v>24558</v>
      </c>
      <c r="J41" s="201">
        <v>22468</v>
      </c>
      <c r="K41" s="161">
        <v>22242</v>
      </c>
      <c r="L41" s="161">
        <v>19728</v>
      </c>
      <c r="M41" s="161">
        <v>20300</v>
      </c>
      <c r="N41" s="201">
        <v>20398</v>
      </c>
      <c r="O41" s="161">
        <v>20053</v>
      </c>
      <c r="P41" s="161">
        <v>18793</v>
      </c>
      <c r="Q41" s="161">
        <v>19369</v>
      </c>
      <c r="R41" s="201">
        <v>19782</v>
      </c>
      <c r="S41" s="161">
        <v>21990</v>
      </c>
      <c r="T41" s="161">
        <v>27954</v>
      </c>
      <c r="U41" s="161">
        <v>28164</v>
      </c>
      <c r="V41" s="201">
        <v>27384</v>
      </c>
      <c r="W41" s="167">
        <v>27287</v>
      </c>
      <c r="X41" s="163">
        <v>27649</v>
      </c>
      <c r="Y41" s="219">
        <f>'[1]French as a Second Language'!M1373</f>
        <v>26402</v>
      </c>
      <c r="Z41" s="173">
        <v>28212</v>
      </c>
      <c r="AA41" s="163">
        <v>29105</v>
      </c>
      <c r="AB41" s="163">
        <v>28640</v>
      </c>
      <c r="AC41" s="163">
        <v>28999</v>
      </c>
      <c r="AD41" s="159">
        <v>30627</v>
      </c>
      <c r="AE41" s="170">
        <v>29329</v>
      </c>
      <c r="AH41" s="171"/>
    </row>
    <row r="42" spans="1:34" s="172" customFormat="1" ht="13.35" customHeight="1">
      <c r="A42" s="165">
        <v>5</v>
      </c>
      <c r="B42" s="167">
        <v>20615</v>
      </c>
      <c r="C42" s="168">
        <v>22597</v>
      </c>
      <c r="D42" s="167">
        <v>23419</v>
      </c>
      <c r="E42" s="167">
        <v>25111</v>
      </c>
      <c r="F42" s="161">
        <v>25960</v>
      </c>
      <c r="G42" s="168">
        <v>27187</v>
      </c>
      <c r="H42" s="167">
        <v>25322</v>
      </c>
      <c r="I42" s="167">
        <v>25343</v>
      </c>
      <c r="J42" s="161">
        <v>24022</v>
      </c>
      <c r="K42" s="201">
        <v>22641</v>
      </c>
      <c r="L42" s="161">
        <v>19783</v>
      </c>
      <c r="M42" s="161">
        <v>21201</v>
      </c>
      <c r="N42" s="161">
        <v>22189</v>
      </c>
      <c r="O42" s="201">
        <v>21005</v>
      </c>
      <c r="P42" s="161">
        <v>20642</v>
      </c>
      <c r="Q42" s="161">
        <v>20259</v>
      </c>
      <c r="R42" s="161">
        <v>20338</v>
      </c>
      <c r="S42" s="201">
        <v>21983</v>
      </c>
      <c r="T42" s="161">
        <v>24624</v>
      </c>
      <c r="U42" s="161">
        <v>28835</v>
      </c>
      <c r="V42" s="161">
        <v>29116</v>
      </c>
      <c r="W42" s="173">
        <v>28686</v>
      </c>
      <c r="X42" s="163">
        <v>28316</v>
      </c>
      <c r="Y42" s="219">
        <f>'[1]French as a Second Language'!N1373</f>
        <v>27262</v>
      </c>
      <c r="Z42" s="167">
        <v>28628</v>
      </c>
      <c r="AA42" s="169">
        <v>29488</v>
      </c>
      <c r="AB42" s="163">
        <v>29976</v>
      </c>
      <c r="AC42" s="163">
        <v>29738</v>
      </c>
      <c r="AD42" s="170">
        <v>30329</v>
      </c>
      <c r="AE42" s="159">
        <v>31345</v>
      </c>
    </row>
    <row r="43" spans="1:34" s="172" customFormat="1" ht="13.35" customHeight="1">
      <c r="A43" s="165">
        <v>6</v>
      </c>
      <c r="B43" s="167">
        <v>19952</v>
      </c>
      <c r="C43" s="167">
        <v>20837</v>
      </c>
      <c r="D43" s="168">
        <v>22621</v>
      </c>
      <c r="E43" s="167">
        <v>23952</v>
      </c>
      <c r="F43" s="161">
        <v>24836</v>
      </c>
      <c r="G43" s="167">
        <v>25989</v>
      </c>
      <c r="H43" s="168">
        <v>23943</v>
      </c>
      <c r="I43" s="167">
        <v>24716</v>
      </c>
      <c r="J43" s="161">
        <v>23918</v>
      </c>
      <c r="K43" s="161">
        <v>22814</v>
      </c>
      <c r="L43" s="201">
        <v>19488</v>
      </c>
      <c r="M43" s="161">
        <v>20188</v>
      </c>
      <c r="N43" s="161">
        <v>22080</v>
      </c>
      <c r="O43" s="161">
        <v>21609</v>
      </c>
      <c r="P43" s="201">
        <v>20664</v>
      </c>
      <c r="Q43" s="161">
        <v>20106</v>
      </c>
      <c r="R43" s="161">
        <v>19926</v>
      </c>
      <c r="S43" s="161">
        <v>20732</v>
      </c>
      <c r="T43" s="152">
        <v>22690</v>
      </c>
      <c r="U43" s="161">
        <v>24694</v>
      </c>
      <c r="V43" s="161">
        <v>28378</v>
      </c>
      <c r="W43" s="167">
        <v>28573</v>
      </c>
      <c r="X43" s="169">
        <v>28541</v>
      </c>
      <c r="Y43" s="219">
        <f>'[1]French as a Second Language'!O1373</f>
        <v>26603</v>
      </c>
      <c r="Z43" s="167">
        <v>27972</v>
      </c>
      <c r="AA43" s="163">
        <v>27922</v>
      </c>
      <c r="AB43" s="169">
        <v>28738</v>
      </c>
      <c r="AC43" s="163">
        <v>28767</v>
      </c>
      <c r="AD43" s="170">
        <v>28691</v>
      </c>
      <c r="AE43" s="170">
        <v>28483</v>
      </c>
      <c r="AF43" s="171"/>
    </row>
    <row r="44" spans="1:34" s="172" customFormat="1" ht="13.35" customHeight="1">
      <c r="A44" s="165">
        <v>7</v>
      </c>
      <c r="B44" s="167">
        <v>20683</v>
      </c>
      <c r="C44" s="167">
        <v>21815</v>
      </c>
      <c r="D44" s="167">
        <v>22110</v>
      </c>
      <c r="E44" s="168">
        <v>21001</v>
      </c>
      <c r="F44" s="161">
        <v>20942</v>
      </c>
      <c r="G44" s="167">
        <v>21340</v>
      </c>
      <c r="H44" s="167">
        <v>20459</v>
      </c>
      <c r="I44" s="168">
        <v>18886</v>
      </c>
      <c r="J44" s="161">
        <v>17907</v>
      </c>
      <c r="K44" s="161">
        <v>17069</v>
      </c>
      <c r="L44" s="161">
        <v>14360</v>
      </c>
      <c r="M44" s="201">
        <v>15263</v>
      </c>
      <c r="N44" s="161">
        <v>16295</v>
      </c>
      <c r="O44" s="161">
        <v>15826</v>
      </c>
      <c r="P44" s="161">
        <v>15880</v>
      </c>
      <c r="Q44" s="201">
        <v>16385</v>
      </c>
      <c r="R44" s="161">
        <v>16377</v>
      </c>
      <c r="S44" s="161">
        <v>16426</v>
      </c>
      <c r="T44" s="161">
        <v>17416</v>
      </c>
      <c r="U44" s="201">
        <v>17705</v>
      </c>
      <c r="V44" s="161">
        <v>17179</v>
      </c>
      <c r="W44" s="167">
        <v>21947</v>
      </c>
      <c r="X44" s="163">
        <v>22289</v>
      </c>
      <c r="Y44" s="169">
        <f>'[1]French as a Second Language'!P1373</f>
        <v>18843</v>
      </c>
      <c r="Z44" s="167">
        <v>17526</v>
      </c>
      <c r="AA44" s="163">
        <v>17629</v>
      </c>
      <c r="AB44" s="163">
        <v>17835</v>
      </c>
      <c r="AC44" s="169">
        <v>17595</v>
      </c>
      <c r="AD44" s="170">
        <v>17871</v>
      </c>
      <c r="AE44" s="170">
        <v>17339</v>
      </c>
      <c r="AG44" s="171"/>
    </row>
    <row r="45" spans="1:34" s="172" customFormat="1" ht="13.35" customHeight="1">
      <c r="A45" s="165">
        <v>8</v>
      </c>
      <c r="B45" s="168">
        <v>16255</v>
      </c>
      <c r="C45" s="167">
        <v>16814</v>
      </c>
      <c r="D45" s="167">
        <v>17185</v>
      </c>
      <c r="E45" s="167">
        <v>16841</v>
      </c>
      <c r="F45" s="201">
        <v>16717</v>
      </c>
      <c r="G45" s="167">
        <v>16653</v>
      </c>
      <c r="H45" s="167">
        <v>15360</v>
      </c>
      <c r="I45" s="167">
        <v>13786</v>
      </c>
      <c r="J45" s="201">
        <v>12408</v>
      </c>
      <c r="K45" s="161">
        <v>12029</v>
      </c>
      <c r="L45" s="161">
        <v>10808</v>
      </c>
      <c r="M45" s="161">
        <v>10972</v>
      </c>
      <c r="N45" s="201">
        <v>11432</v>
      </c>
      <c r="O45" s="161">
        <v>10996</v>
      </c>
      <c r="P45" s="161">
        <v>10801</v>
      </c>
      <c r="Q45" s="161">
        <v>11037</v>
      </c>
      <c r="R45" s="201">
        <v>11696</v>
      </c>
      <c r="S45" s="161">
        <v>12404</v>
      </c>
      <c r="T45" s="161">
        <v>12572</v>
      </c>
      <c r="U45" s="161">
        <v>12788</v>
      </c>
      <c r="V45" s="201">
        <v>12793</v>
      </c>
      <c r="W45" s="167">
        <v>12514</v>
      </c>
      <c r="X45" s="163">
        <v>17411</v>
      </c>
      <c r="Y45" s="219">
        <f>'[1]French as a Second Language'!Q1373</f>
        <v>14408</v>
      </c>
      <c r="Z45" s="173">
        <v>12971</v>
      </c>
      <c r="AA45" s="163">
        <v>12685</v>
      </c>
      <c r="AB45" s="163">
        <v>14340</v>
      </c>
      <c r="AC45" s="163">
        <v>12104</v>
      </c>
      <c r="AD45" s="159">
        <v>12446</v>
      </c>
      <c r="AE45" s="170">
        <v>11587</v>
      </c>
      <c r="AH45" s="171"/>
    </row>
    <row r="46" spans="1:34" s="172" customFormat="1" ht="13.35" customHeight="1">
      <c r="A46" s="165">
        <v>9</v>
      </c>
      <c r="B46" s="167">
        <v>13156</v>
      </c>
      <c r="C46" s="168">
        <v>14317</v>
      </c>
      <c r="D46" s="167">
        <v>14602</v>
      </c>
      <c r="E46" s="167">
        <v>14302</v>
      </c>
      <c r="F46" s="161">
        <v>14545</v>
      </c>
      <c r="G46" s="168">
        <v>14412</v>
      </c>
      <c r="H46" s="167">
        <v>12694</v>
      </c>
      <c r="I46" s="167">
        <v>12010</v>
      </c>
      <c r="J46" s="161">
        <v>10406</v>
      </c>
      <c r="K46" s="201">
        <v>10347</v>
      </c>
      <c r="L46" s="161">
        <v>9133</v>
      </c>
      <c r="M46" s="161">
        <v>9193</v>
      </c>
      <c r="N46" s="161">
        <v>9328</v>
      </c>
      <c r="O46" s="201">
        <v>8749</v>
      </c>
      <c r="P46" s="161">
        <v>8758</v>
      </c>
      <c r="Q46" s="161">
        <v>8700</v>
      </c>
      <c r="R46" s="161">
        <v>9023</v>
      </c>
      <c r="S46" s="201">
        <v>9468</v>
      </c>
      <c r="T46" s="161">
        <v>10206</v>
      </c>
      <c r="U46" s="161">
        <v>9965</v>
      </c>
      <c r="V46" s="161">
        <v>9937</v>
      </c>
      <c r="W46" s="173">
        <v>9952</v>
      </c>
      <c r="X46" s="163">
        <v>10218</v>
      </c>
      <c r="Y46" s="219">
        <f>'[1]French as a Second Language'!R1373</f>
        <v>12156</v>
      </c>
      <c r="Z46" s="167">
        <v>11751</v>
      </c>
      <c r="AA46" s="169">
        <v>11471</v>
      </c>
      <c r="AB46" s="163">
        <v>11101</v>
      </c>
      <c r="AC46" s="163">
        <v>10317</v>
      </c>
      <c r="AD46" s="170">
        <v>10665</v>
      </c>
      <c r="AE46" s="159">
        <v>10448</v>
      </c>
    </row>
    <row r="47" spans="1:34" s="172" customFormat="1" ht="13.35" customHeight="1">
      <c r="A47" s="165">
        <v>10</v>
      </c>
      <c r="B47" s="167">
        <v>16277</v>
      </c>
      <c r="C47" s="167">
        <v>16763</v>
      </c>
      <c r="D47" s="168">
        <v>16270</v>
      </c>
      <c r="E47" s="167">
        <v>16191</v>
      </c>
      <c r="F47" s="161">
        <v>15200</v>
      </c>
      <c r="G47" s="167">
        <v>11594</v>
      </c>
      <c r="H47" s="168">
        <v>8844</v>
      </c>
      <c r="I47" s="167">
        <v>6535</v>
      </c>
      <c r="J47" s="161">
        <v>5225</v>
      </c>
      <c r="K47" s="161">
        <v>5028</v>
      </c>
      <c r="L47" s="201">
        <v>7147</v>
      </c>
      <c r="M47" s="161">
        <v>7154</v>
      </c>
      <c r="N47" s="161">
        <v>6961</v>
      </c>
      <c r="O47" s="161">
        <v>6803</v>
      </c>
      <c r="P47" s="201">
        <v>6475</v>
      </c>
      <c r="Q47" s="161">
        <v>6917</v>
      </c>
      <c r="R47" s="161">
        <v>6819</v>
      </c>
      <c r="S47" s="161">
        <v>6951</v>
      </c>
      <c r="T47" s="152">
        <v>7185</v>
      </c>
      <c r="U47" s="161">
        <v>7022</v>
      </c>
      <c r="V47" s="161">
        <v>6345</v>
      </c>
      <c r="W47" s="167">
        <v>5990</v>
      </c>
      <c r="X47" s="169">
        <v>5892</v>
      </c>
      <c r="Y47" s="219">
        <f>'[1]French as a Second Language'!S1373</f>
        <v>5464</v>
      </c>
      <c r="Z47" s="167">
        <v>5477</v>
      </c>
      <c r="AA47" s="163">
        <v>5250</v>
      </c>
      <c r="AB47" s="169">
        <v>4913</v>
      </c>
      <c r="AC47" s="163">
        <v>4594</v>
      </c>
      <c r="AD47" s="170">
        <v>4660</v>
      </c>
      <c r="AE47" s="170">
        <v>4557</v>
      </c>
      <c r="AF47" s="171"/>
    </row>
    <row r="48" spans="1:34" s="172" customFormat="1" ht="13.35" customHeight="1">
      <c r="A48" s="165">
        <v>11</v>
      </c>
      <c r="B48" s="167">
        <v>10889</v>
      </c>
      <c r="C48" s="167">
        <v>11900</v>
      </c>
      <c r="D48" s="167">
        <v>11585</v>
      </c>
      <c r="E48" s="168">
        <v>11788</v>
      </c>
      <c r="F48" s="161">
        <v>11469</v>
      </c>
      <c r="G48" s="167">
        <v>10998</v>
      </c>
      <c r="H48" s="167">
        <v>10887</v>
      </c>
      <c r="I48" s="168">
        <v>7609</v>
      </c>
      <c r="J48" s="161">
        <v>6772</v>
      </c>
      <c r="K48" s="161">
        <v>6499</v>
      </c>
      <c r="L48" s="161">
        <v>4399</v>
      </c>
      <c r="M48" s="201">
        <v>5253</v>
      </c>
      <c r="N48" s="161">
        <v>4911</v>
      </c>
      <c r="O48" s="161">
        <v>4765</v>
      </c>
      <c r="P48" s="161">
        <v>4538</v>
      </c>
      <c r="Q48" s="201">
        <v>4523</v>
      </c>
      <c r="R48" s="161">
        <v>4776</v>
      </c>
      <c r="S48" s="161">
        <v>4855</v>
      </c>
      <c r="T48" s="161">
        <v>4765</v>
      </c>
      <c r="U48" s="201">
        <v>4704</v>
      </c>
      <c r="V48" s="161">
        <v>4642</v>
      </c>
      <c r="W48" s="167">
        <v>4079</v>
      </c>
      <c r="X48" s="163">
        <v>3991</v>
      </c>
      <c r="Y48" s="169">
        <f>'[1]French as a Second Language'!T1373</f>
        <v>3774</v>
      </c>
      <c r="Z48" s="167">
        <v>3560</v>
      </c>
      <c r="AA48" s="163">
        <v>3446</v>
      </c>
      <c r="AB48" s="163">
        <v>3154</v>
      </c>
      <c r="AC48" s="169">
        <v>3055</v>
      </c>
      <c r="AD48" s="170">
        <v>2924</v>
      </c>
      <c r="AE48" s="170">
        <v>2908</v>
      </c>
      <c r="AG48" s="171"/>
    </row>
    <row r="49" spans="1:34" s="178" customFormat="1" ht="13.35" customHeight="1" thickBot="1">
      <c r="A49" s="176">
        <v>12</v>
      </c>
      <c r="B49" s="180">
        <v>6280</v>
      </c>
      <c r="C49" s="181">
        <v>6408</v>
      </c>
      <c r="D49" s="181">
        <v>6754</v>
      </c>
      <c r="E49" s="181">
        <v>6273</v>
      </c>
      <c r="F49" s="206">
        <v>6508</v>
      </c>
      <c r="G49" s="181">
        <v>7757</v>
      </c>
      <c r="H49" s="181">
        <v>8393</v>
      </c>
      <c r="I49" s="181">
        <v>9163</v>
      </c>
      <c r="J49" s="206">
        <v>7468</v>
      </c>
      <c r="K49" s="207">
        <v>7089</v>
      </c>
      <c r="L49" s="207">
        <v>2031</v>
      </c>
      <c r="M49" s="207">
        <v>2834</v>
      </c>
      <c r="N49" s="206">
        <v>2796</v>
      </c>
      <c r="O49" s="207">
        <v>2656</v>
      </c>
      <c r="P49" s="161">
        <v>2598</v>
      </c>
      <c r="Q49" s="207">
        <v>2274</v>
      </c>
      <c r="R49" s="201">
        <v>2316</v>
      </c>
      <c r="S49" s="161">
        <v>2651</v>
      </c>
      <c r="T49" s="161">
        <v>2666</v>
      </c>
      <c r="U49" s="207">
        <v>2568</v>
      </c>
      <c r="V49" s="201">
        <v>2636</v>
      </c>
      <c r="W49" s="181">
        <v>2407</v>
      </c>
      <c r="X49" s="183">
        <v>2504</v>
      </c>
      <c r="Y49" s="183">
        <f>'[1]French as a Second Language'!U1373</f>
        <v>2712</v>
      </c>
      <c r="Z49" s="184">
        <v>2428</v>
      </c>
      <c r="AA49" s="183">
        <v>2355</v>
      </c>
      <c r="AB49" s="183">
        <v>2209</v>
      </c>
      <c r="AC49" s="183">
        <v>1950</v>
      </c>
      <c r="AD49" s="210">
        <v>2108</v>
      </c>
      <c r="AE49" s="185">
        <v>2033</v>
      </c>
      <c r="AH49" s="423"/>
    </row>
    <row r="50" spans="1:34" s="215" customFormat="1" ht="13.35" customHeight="1" thickBot="1">
      <c r="A50" s="211" t="s">
        <v>1290</v>
      </c>
      <c r="B50" s="212">
        <f t="shared" ref="B50:U50" si="6">SUM(B37:B49)</f>
        <v>154204</v>
      </c>
      <c r="C50" s="212">
        <f t="shared" si="6"/>
        <v>162197</v>
      </c>
      <c r="D50" s="212">
        <f t="shared" si="6"/>
        <v>167751</v>
      </c>
      <c r="E50" s="212">
        <f t="shared" si="6"/>
        <v>173587</v>
      </c>
      <c r="F50" s="213">
        <f t="shared" si="6"/>
        <v>172378</v>
      </c>
      <c r="G50" s="213">
        <f t="shared" si="6"/>
        <v>172457</v>
      </c>
      <c r="H50" s="213">
        <f t="shared" si="6"/>
        <v>159698</v>
      </c>
      <c r="I50" s="220">
        <f t="shared" si="6"/>
        <v>150594</v>
      </c>
      <c r="J50" s="212">
        <f t="shared" si="6"/>
        <v>138624</v>
      </c>
      <c r="K50" s="212">
        <f t="shared" si="6"/>
        <v>133252</v>
      </c>
      <c r="L50" s="212">
        <f t="shared" si="6"/>
        <v>111247</v>
      </c>
      <c r="M50" s="221">
        <f t="shared" si="6"/>
        <v>118133</v>
      </c>
      <c r="N50" s="221">
        <f t="shared" si="6"/>
        <v>123532</v>
      </c>
      <c r="O50" s="212">
        <f t="shared" si="6"/>
        <v>119448</v>
      </c>
      <c r="P50" s="212">
        <f t="shared" si="6"/>
        <v>114394</v>
      </c>
      <c r="Q50" s="212">
        <f t="shared" si="6"/>
        <v>115421</v>
      </c>
      <c r="R50" s="212">
        <f t="shared" si="6"/>
        <v>116720</v>
      </c>
      <c r="S50" s="212">
        <f t="shared" si="6"/>
        <v>123675</v>
      </c>
      <c r="T50" s="212">
        <f t="shared" si="6"/>
        <v>137247</v>
      </c>
      <c r="U50" s="212">
        <f t="shared" si="6"/>
        <v>143507</v>
      </c>
      <c r="V50" s="212">
        <f t="shared" ref="V50:AD50" si="7">SUM(V37:V49)</f>
        <v>146364</v>
      </c>
      <c r="W50" s="212">
        <f t="shared" si="7"/>
        <v>149520</v>
      </c>
      <c r="X50" s="212">
        <f t="shared" si="7"/>
        <v>154921</v>
      </c>
      <c r="Y50" s="212">
        <f t="shared" si="7"/>
        <v>145099</v>
      </c>
      <c r="Z50" s="212">
        <f t="shared" si="7"/>
        <v>146355</v>
      </c>
      <c r="AA50" s="212">
        <f t="shared" si="7"/>
        <v>147036</v>
      </c>
      <c r="AB50" s="212">
        <f t="shared" si="7"/>
        <v>148711</v>
      </c>
      <c r="AC50" s="212">
        <f t="shared" si="7"/>
        <v>144891</v>
      </c>
      <c r="AD50" s="212">
        <f t="shared" si="7"/>
        <v>147340</v>
      </c>
      <c r="AE50" s="415">
        <f>SUM(AE37:AE49)</f>
        <v>144769</v>
      </c>
    </row>
    <row r="51" spans="1:34" s="194" customFormat="1" ht="14.25" customHeight="1" thickTop="1">
      <c r="C51" s="192">
        <f t="shared" ref="C51:AE51" si="8">(C50-B50)/B50</f>
        <v>5.1833934268890561E-2</v>
      </c>
      <c r="D51" s="192">
        <f t="shared" si="8"/>
        <v>3.4242310277008824E-2</v>
      </c>
      <c r="E51" s="192">
        <f t="shared" si="8"/>
        <v>3.4789658481916653E-2</v>
      </c>
      <c r="F51" s="192">
        <f t="shared" si="8"/>
        <v>-6.9648072724339954E-3</v>
      </c>
      <c r="G51" s="192">
        <f t="shared" si="8"/>
        <v>4.5829514207149406E-4</v>
      </c>
      <c r="H51" s="192">
        <f t="shared" si="8"/>
        <v>-7.3983659694880466E-2</v>
      </c>
      <c r="I51" s="192">
        <f t="shared" si="8"/>
        <v>-5.700760184848902E-2</v>
      </c>
      <c r="J51" s="192">
        <f t="shared" si="8"/>
        <v>-7.9485238455715368E-2</v>
      </c>
      <c r="K51" s="192">
        <f t="shared" si="8"/>
        <v>-3.8752308402585409E-2</v>
      </c>
      <c r="L51" s="192">
        <f t="shared" si="8"/>
        <v>-0.16513823432293701</v>
      </c>
      <c r="M51" s="192">
        <f t="shared" si="8"/>
        <v>6.1898298381079936E-2</v>
      </c>
      <c r="N51" s="192">
        <f t="shared" si="8"/>
        <v>4.5702724894821939E-2</v>
      </c>
      <c r="O51" s="192">
        <f t="shared" si="8"/>
        <v>-3.3060259689796978E-2</v>
      </c>
      <c r="P51" s="192">
        <f t="shared" si="8"/>
        <v>-4.2311298640412567E-2</v>
      </c>
      <c r="Q51" s="192">
        <f t="shared" si="8"/>
        <v>8.9777435879504174E-3</v>
      </c>
      <c r="R51" s="192">
        <f t="shared" si="8"/>
        <v>1.1254451096420929E-2</v>
      </c>
      <c r="S51" s="193">
        <f t="shared" si="8"/>
        <v>5.9587045921864291E-2</v>
      </c>
      <c r="T51" s="193">
        <f t="shared" si="8"/>
        <v>0.10973923590054578</v>
      </c>
      <c r="U51" s="192">
        <f t="shared" si="8"/>
        <v>4.5611197330360592E-2</v>
      </c>
      <c r="V51" s="192">
        <f t="shared" si="8"/>
        <v>1.9908436522260237E-2</v>
      </c>
      <c r="W51" s="192">
        <f t="shared" si="8"/>
        <v>2.1562679347380504E-2</v>
      </c>
      <c r="X51" s="192">
        <f t="shared" si="8"/>
        <v>3.6122257891920813E-2</v>
      </c>
      <c r="Y51" s="192">
        <f t="shared" si="8"/>
        <v>-6.3400055512164266E-2</v>
      </c>
      <c r="Z51" s="192">
        <f t="shared" si="8"/>
        <v>8.6561588984072936E-3</v>
      </c>
      <c r="AA51" s="192">
        <f t="shared" si="8"/>
        <v>4.6530695910628264E-3</v>
      </c>
      <c r="AB51" s="192">
        <f t="shared" si="8"/>
        <v>1.1391768002393972E-2</v>
      </c>
      <c r="AC51" s="192">
        <f t="shared" si="8"/>
        <v>-2.5687407118505021E-2</v>
      </c>
      <c r="AD51" s="192">
        <f t="shared" si="8"/>
        <v>1.6902361085229585E-2</v>
      </c>
      <c r="AE51" s="192">
        <f t="shared" si="8"/>
        <v>-1.7449436677073434E-2</v>
      </c>
    </row>
    <row r="52" spans="1:34" s="194" customFormat="1" ht="15" customHeight="1">
      <c r="A52" s="222"/>
      <c r="B52" s="222"/>
      <c r="C52" s="222"/>
      <c r="D52" s="222"/>
      <c r="E52" s="222"/>
      <c r="F52" s="222"/>
      <c r="G52" s="222"/>
      <c r="H52" s="222"/>
      <c r="I52" s="222"/>
      <c r="J52" s="222"/>
      <c r="K52" s="222"/>
      <c r="Z52" s="223"/>
      <c r="AB52" s="223"/>
      <c r="AE52" s="224"/>
    </row>
  </sheetData>
  <mergeCells count="3">
    <mergeCell ref="A35:AG35"/>
    <mergeCell ref="A18:AG18"/>
    <mergeCell ref="A1:AG1"/>
  </mergeCells>
  <pageMargins left="0.70866141732283472" right="0.70866141732283472" top="0.86614173228346458" bottom="0.74803149606299213" header="0.31496062992125984" footer="0.31496062992125984"/>
  <pageSetup paperSize="5" scale="70" firstPageNumber="42" fitToHeight="0" orientation="landscape" useFirstPageNumber="1" r:id="rId1"/>
  <headerFooter>
    <oddHeader>&amp;C&amp;"-,Bold"&amp;12Provincial French Language Children/Student Funded Count
1988-89 to 2017-18</oddHeader>
    <oddFooter>&amp;L_x000D_&amp;1#&amp;"Calibri"&amp;11&amp;K000000 Classification: Public&amp;C&amp;P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AK25"/>
  <sheetViews>
    <sheetView showGridLines="0" view="pageLayout" zoomScaleNormal="100" workbookViewId="0">
      <selection activeCell="P34" sqref="P34"/>
    </sheetView>
  </sheetViews>
  <sheetFormatPr defaultColWidth="9.140625" defaultRowHeight="15"/>
  <cols>
    <col min="1" max="1" width="13.42578125" customWidth="1"/>
    <col min="2" max="2" width="5.85546875" bestFit="1" customWidth="1"/>
    <col min="3" max="3" width="3.28515625" bestFit="1" customWidth="1"/>
    <col min="4" max="4" width="6.5703125" customWidth="1"/>
    <col min="5" max="5" width="7.42578125" bestFit="1" customWidth="1"/>
    <col min="6" max="6" width="5.85546875" bestFit="1" customWidth="1"/>
    <col min="7" max="7" width="3.5703125" customWidth="1"/>
    <col min="8" max="8" width="6.5703125" customWidth="1"/>
    <col min="9" max="9" width="7.42578125" bestFit="1" customWidth="1"/>
    <col min="10" max="10" width="5.85546875" bestFit="1" customWidth="1"/>
    <col min="11" max="11" width="3.5703125" customWidth="1"/>
    <col min="12" max="12" width="6.5703125" customWidth="1"/>
    <col min="13" max="13" width="7.42578125" bestFit="1" customWidth="1"/>
    <col min="14" max="14" width="5.85546875" bestFit="1" customWidth="1"/>
    <col min="15" max="15" width="3.5703125" customWidth="1"/>
    <col min="16" max="16" width="6.5703125" customWidth="1"/>
    <col min="17" max="17" width="7.42578125" bestFit="1" customWidth="1"/>
    <col min="18" max="18" width="5.85546875" bestFit="1" customWidth="1"/>
    <col min="19" max="19" width="3.28515625" bestFit="1" customWidth="1"/>
    <col min="20" max="20" width="6.5703125" customWidth="1"/>
    <col min="21" max="21" width="7.42578125" bestFit="1" customWidth="1"/>
    <col min="22" max="22" width="5.85546875" bestFit="1" customWidth="1"/>
    <col min="23" max="23" width="3.28515625" bestFit="1" customWidth="1"/>
    <col min="24" max="24" width="6.5703125" customWidth="1"/>
    <col min="25" max="25" width="7.42578125" bestFit="1" customWidth="1"/>
    <col min="26" max="26" width="5.85546875" bestFit="1" customWidth="1"/>
    <col min="27" max="27" width="3.28515625" bestFit="1" customWidth="1"/>
    <col min="28" max="28" width="6.5703125" bestFit="1" customWidth="1"/>
    <col min="29" max="29" width="7.42578125" bestFit="1" customWidth="1"/>
    <col min="30" max="30" width="5.85546875" bestFit="1" customWidth="1"/>
    <col min="31" max="31" width="3.28515625" bestFit="1" customWidth="1"/>
    <col min="32" max="32" width="6.5703125" bestFit="1" customWidth="1"/>
    <col min="33" max="33" width="7.42578125" bestFit="1" customWidth="1"/>
    <col min="34" max="34" width="5.85546875" bestFit="1" customWidth="1"/>
    <col min="35" max="35" width="3.28515625" bestFit="1" customWidth="1"/>
    <col min="36" max="36" width="6.5703125" bestFit="1" customWidth="1"/>
    <col min="37" max="37" width="7.42578125" bestFit="1" customWidth="1"/>
  </cols>
  <sheetData>
    <row r="1" spans="1:37" ht="15.75" thickBot="1">
      <c r="A1" s="468" t="s">
        <v>1293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  <c r="AG1" s="468"/>
      <c r="AH1" s="468"/>
      <c r="AI1" s="468"/>
      <c r="AJ1" s="468"/>
      <c r="AK1" s="468"/>
    </row>
    <row r="2" spans="1:37">
      <c r="A2" s="1"/>
      <c r="B2" s="447" t="s">
        <v>1343</v>
      </c>
      <c r="C2" s="448"/>
      <c r="D2" s="448"/>
      <c r="E2" s="449"/>
      <c r="F2" s="450" t="s">
        <v>1335</v>
      </c>
      <c r="G2" s="451"/>
      <c r="H2" s="451"/>
      <c r="I2" s="452"/>
      <c r="J2" s="453" t="s">
        <v>1336</v>
      </c>
      <c r="K2" s="454"/>
      <c r="L2" s="454"/>
      <c r="M2" s="455"/>
      <c r="N2" s="456" t="s">
        <v>1337</v>
      </c>
      <c r="O2" s="457"/>
      <c r="P2" s="457"/>
      <c r="Q2" s="458"/>
      <c r="R2" s="459" t="s">
        <v>1338</v>
      </c>
      <c r="S2" s="460"/>
      <c r="T2" s="460"/>
      <c r="U2" s="461"/>
      <c r="V2" s="441" t="s">
        <v>1339</v>
      </c>
      <c r="W2" s="442"/>
      <c r="X2" s="442"/>
      <c r="Y2" s="443"/>
      <c r="Z2" s="444" t="s">
        <v>1340</v>
      </c>
      <c r="AA2" s="445"/>
      <c r="AB2" s="445"/>
      <c r="AC2" s="446"/>
      <c r="AD2" s="462" t="s">
        <v>1341</v>
      </c>
      <c r="AE2" s="463"/>
      <c r="AF2" s="463"/>
      <c r="AG2" s="464"/>
      <c r="AH2" s="465" t="s">
        <v>1342</v>
      </c>
      <c r="AI2" s="466"/>
      <c r="AJ2" s="466"/>
      <c r="AK2" s="467"/>
    </row>
    <row r="3" spans="1:37" ht="15.75" thickBot="1">
      <c r="A3" s="2"/>
      <c r="B3" s="314" t="s">
        <v>269</v>
      </c>
      <c r="C3" s="315" t="s">
        <v>1211</v>
      </c>
      <c r="D3" s="315" t="s">
        <v>7</v>
      </c>
      <c r="E3" s="316" t="s">
        <v>5</v>
      </c>
      <c r="F3" s="314" t="s">
        <v>269</v>
      </c>
      <c r="G3" s="315" t="s">
        <v>1211</v>
      </c>
      <c r="H3" s="315" t="s">
        <v>7</v>
      </c>
      <c r="I3" s="317" t="s">
        <v>5</v>
      </c>
      <c r="J3" s="314" t="s">
        <v>269</v>
      </c>
      <c r="K3" s="315" t="s">
        <v>1211</v>
      </c>
      <c r="L3" s="315" t="s">
        <v>7</v>
      </c>
      <c r="M3" s="317" t="s">
        <v>5</v>
      </c>
      <c r="N3" s="314" t="s">
        <v>269</v>
      </c>
      <c r="O3" s="315" t="s">
        <v>1211</v>
      </c>
      <c r="P3" s="315" t="s">
        <v>7</v>
      </c>
      <c r="Q3" s="317" t="s">
        <v>5</v>
      </c>
      <c r="R3" s="314" t="s">
        <v>269</v>
      </c>
      <c r="S3" s="315" t="s">
        <v>1211</v>
      </c>
      <c r="T3" s="315" t="s">
        <v>7</v>
      </c>
      <c r="U3" s="317" t="s">
        <v>5</v>
      </c>
      <c r="V3" s="314" t="s">
        <v>269</v>
      </c>
      <c r="W3" s="315" t="s">
        <v>1211</v>
      </c>
      <c r="X3" s="315" t="s">
        <v>7</v>
      </c>
      <c r="Y3" s="317" t="s">
        <v>5</v>
      </c>
      <c r="Z3" s="314" t="s">
        <v>269</v>
      </c>
      <c r="AA3" s="315" t="s">
        <v>1211</v>
      </c>
      <c r="AB3" s="315" t="s">
        <v>7</v>
      </c>
      <c r="AC3" s="317" t="s">
        <v>5</v>
      </c>
      <c r="AD3" s="314" t="s">
        <v>269</v>
      </c>
      <c r="AE3" s="315" t="s">
        <v>1211</v>
      </c>
      <c r="AF3" s="315" t="s">
        <v>7</v>
      </c>
      <c r="AG3" s="317" t="s">
        <v>5</v>
      </c>
      <c r="AH3" s="314" t="s">
        <v>269</v>
      </c>
      <c r="AI3" s="315" t="s">
        <v>1211</v>
      </c>
      <c r="AJ3" s="315" t="s">
        <v>7</v>
      </c>
      <c r="AK3" s="317" t="s">
        <v>5</v>
      </c>
    </row>
    <row r="4" spans="1:37">
      <c r="A4" s="227" t="s">
        <v>1303</v>
      </c>
      <c r="B4" s="311">
        <v>0</v>
      </c>
      <c r="C4" s="312">
        <v>0</v>
      </c>
      <c r="D4" s="239">
        <v>5</v>
      </c>
      <c r="E4" s="313">
        <f>B4+D4+C4</f>
        <v>5</v>
      </c>
      <c r="F4" s="311">
        <v>0</v>
      </c>
      <c r="G4" s="312">
        <v>0</v>
      </c>
      <c r="H4" s="239">
        <v>5</v>
      </c>
      <c r="I4" s="313">
        <f>F4+H4+G4</f>
        <v>5</v>
      </c>
      <c r="J4" s="311">
        <v>0</v>
      </c>
      <c r="K4" s="312">
        <v>0</v>
      </c>
      <c r="L4" s="239">
        <v>5</v>
      </c>
      <c r="M4" s="313">
        <f>J4+L4+K4</f>
        <v>5</v>
      </c>
      <c r="N4" s="311">
        <v>0</v>
      </c>
      <c r="O4" s="312">
        <v>0</v>
      </c>
      <c r="P4" s="239">
        <v>5</v>
      </c>
      <c r="Q4" s="318">
        <f>N4+P4+O4</f>
        <v>5</v>
      </c>
      <c r="R4" s="311">
        <v>0</v>
      </c>
      <c r="S4" s="312">
        <v>0</v>
      </c>
      <c r="T4" s="239">
        <v>5</v>
      </c>
      <c r="U4" s="318">
        <f>R4+S4+T4</f>
        <v>5</v>
      </c>
      <c r="V4" s="311">
        <v>0</v>
      </c>
      <c r="W4" s="312">
        <v>0</v>
      </c>
      <c r="X4" s="239">
        <v>4</v>
      </c>
      <c r="Y4" s="318">
        <f>V4+W4+X4</f>
        <v>4</v>
      </c>
      <c r="Z4" s="311">
        <v>0</v>
      </c>
      <c r="AA4" s="312">
        <v>0</v>
      </c>
      <c r="AB4" s="239">
        <v>4</v>
      </c>
      <c r="AC4" s="318">
        <f>Z4+AA4+AB4</f>
        <v>4</v>
      </c>
      <c r="AD4" s="311">
        <v>0</v>
      </c>
      <c r="AE4" s="312">
        <v>0</v>
      </c>
      <c r="AF4" s="239">
        <v>4</v>
      </c>
      <c r="AG4" s="318">
        <f>AD4+AE4+AF4</f>
        <v>4</v>
      </c>
      <c r="AH4" s="311">
        <v>0</v>
      </c>
      <c r="AI4" s="312">
        <v>0</v>
      </c>
      <c r="AJ4" s="239">
        <v>4</v>
      </c>
      <c r="AK4" s="354">
        <f>AH4+AI4+AJ4</f>
        <v>4</v>
      </c>
    </row>
    <row r="5" spans="1:37">
      <c r="A5" s="228" t="s">
        <v>1304</v>
      </c>
      <c r="B5" s="319">
        <v>0</v>
      </c>
      <c r="C5" s="320">
        <v>0</v>
      </c>
      <c r="D5" s="246">
        <v>32</v>
      </c>
      <c r="E5" s="321">
        <f>B5+D5+C5</f>
        <v>32</v>
      </c>
      <c r="F5" s="319">
        <v>0</v>
      </c>
      <c r="G5" s="320">
        <v>0</v>
      </c>
      <c r="H5" s="246">
        <v>34</v>
      </c>
      <c r="I5" s="321">
        <f>F5+H5+G5</f>
        <v>34</v>
      </c>
      <c r="J5" s="319">
        <v>0</v>
      </c>
      <c r="K5" s="320">
        <v>0</v>
      </c>
      <c r="L5" s="246">
        <v>34</v>
      </c>
      <c r="M5" s="321">
        <f>J5+L5+K5</f>
        <v>34</v>
      </c>
      <c r="N5" s="319">
        <v>0</v>
      </c>
      <c r="O5" s="320">
        <v>0</v>
      </c>
      <c r="P5" s="246">
        <f>4+9+14+3+4</f>
        <v>34</v>
      </c>
      <c r="Q5" s="322">
        <f>N5+P5+O5</f>
        <v>34</v>
      </c>
      <c r="R5" s="319">
        <v>0</v>
      </c>
      <c r="S5" s="320">
        <v>0</v>
      </c>
      <c r="T5" s="246">
        <v>34</v>
      </c>
      <c r="U5" s="322">
        <f>R5+S5+T5</f>
        <v>34</v>
      </c>
      <c r="V5" s="319">
        <v>0</v>
      </c>
      <c r="W5" s="320">
        <v>0</v>
      </c>
      <c r="X5" s="246">
        <v>34</v>
      </c>
      <c r="Y5" s="322">
        <f>V5+W5+X5</f>
        <v>34</v>
      </c>
      <c r="Z5" s="319">
        <v>0</v>
      </c>
      <c r="AA5" s="320">
        <v>0</v>
      </c>
      <c r="AB5" s="246">
        <v>38</v>
      </c>
      <c r="AC5" s="322">
        <f>Z5+AA5+AB5</f>
        <v>38</v>
      </c>
      <c r="AD5" s="319">
        <v>0</v>
      </c>
      <c r="AE5" s="320">
        <v>0</v>
      </c>
      <c r="AF5" s="246">
        <v>40</v>
      </c>
      <c r="AG5" s="322">
        <f>AD5+AE5+AF5</f>
        <v>40</v>
      </c>
      <c r="AH5" s="319">
        <v>0</v>
      </c>
      <c r="AI5" s="320">
        <v>0</v>
      </c>
      <c r="AJ5" s="246">
        <v>41</v>
      </c>
      <c r="AK5" s="355">
        <f>AH5+AI5+AJ5</f>
        <v>41</v>
      </c>
    </row>
    <row r="6" spans="1:37" ht="15.75" thickBot="1">
      <c r="A6" s="229" t="s">
        <v>1305</v>
      </c>
      <c r="B6" s="323">
        <v>0</v>
      </c>
      <c r="C6" s="324">
        <v>0</v>
      </c>
      <c r="D6" s="325">
        <v>5573</v>
      </c>
      <c r="E6" s="326">
        <f>B6+D6+C6</f>
        <v>5573</v>
      </c>
      <c r="F6" s="323">
        <v>0</v>
      </c>
      <c r="G6" s="324">
        <v>0</v>
      </c>
      <c r="H6" s="325">
        <v>5549</v>
      </c>
      <c r="I6" s="326">
        <f>F6+H6+G6</f>
        <v>5549</v>
      </c>
      <c r="J6" s="323">
        <v>0</v>
      </c>
      <c r="K6" s="324">
        <v>0</v>
      </c>
      <c r="L6" s="325">
        <v>5699</v>
      </c>
      <c r="M6" s="326">
        <f>J6+L6+K6</f>
        <v>5699</v>
      </c>
      <c r="N6" s="323">
        <v>0</v>
      </c>
      <c r="O6" s="324">
        <v>0</v>
      </c>
      <c r="P6" s="325">
        <v>5943</v>
      </c>
      <c r="Q6" s="327">
        <f>N6+P6+O6</f>
        <v>5943</v>
      </c>
      <c r="R6" s="323">
        <v>0</v>
      </c>
      <c r="S6" s="324">
        <v>0</v>
      </c>
      <c r="T6" s="325">
        <v>6274</v>
      </c>
      <c r="U6" s="327">
        <f>R6+S6+T6</f>
        <v>6274</v>
      </c>
      <c r="V6" s="323">
        <v>0</v>
      </c>
      <c r="W6" s="324">
        <v>0</v>
      </c>
      <c r="X6" s="325">
        <v>6772</v>
      </c>
      <c r="Y6" s="327">
        <f>V6+W6+X6</f>
        <v>6772</v>
      </c>
      <c r="Z6" s="323">
        <v>0</v>
      </c>
      <c r="AA6" s="324">
        <v>0</v>
      </c>
      <c r="AB6" s="325">
        <v>7268</v>
      </c>
      <c r="AC6" s="327">
        <f>Z6+AA6+AB6</f>
        <v>7268</v>
      </c>
      <c r="AD6" s="323">
        <v>0</v>
      </c>
      <c r="AE6" s="324">
        <v>0</v>
      </c>
      <c r="AF6" s="325">
        <v>7911</v>
      </c>
      <c r="AG6" s="327">
        <f>AD6+AE6+AF6</f>
        <v>7911</v>
      </c>
      <c r="AH6" s="323">
        <v>0</v>
      </c>
      <c r="AI6" s="324">
        <v>0</v>
      </c>
      <c r="AJ6" s="325">
        <v>8011</v>
      </c>
      <c r="AK6" s="356">
        <f>AH6+AI6+AJ6</f>
        <v>8011</v>
      </c>
    </row>
    <row r="8" spans="1:37" ht="15.75" thickBot="1">
      <c r="A8" s="468" t="s">
        <v>1344</v>
      </c>
      <c r="B8" s="468"/>
      <c r="C8" s="468"/>
      <c r="D8" s="468"/>
      <c r="E8" s="468"/>
      <c r="F8" s="468"/>
      <c r="G8" s="468"/>
      <c r="H8" s="468"/>
      <c r="I8" s="468"/>
      <c r="J8" s="468"/>
      <c r="K8" s="468"/>
      <c r="L8" s="468"/>
      <c r="M8" s="468"/>
      <c r="N8" s="468"/>
      <c r="O8" s="468"/>
      <c r="P8" s="468"/>
      <c r="Q8" s="468"/>
      <c r="R8" s="468"/>
      <c r="S8" s="468"/>
      <c r="T8" s="468"/>
      <c r="U8" s="468"/>
      <c r="V8" s="468"/>
      <c r="W8" s="468"/>
      <c r="X8" s="468"/>
      <c r="Y8" s="468"/>
      <c r="Z8" s="468"/>
      <c r="AA8" s="468"/>
      <c r="AB8" s="468"/>
      <c r="AC8" s="468"/>
      <c r="AD8" s="468"/>
      <c r="AE8" s="468"/>
      <c r="AF8" s="468"/>
      <c r="AG8" s="468"/>
      <c r="AH8" s="468"/>
      <c r="AI8" s="468"/>
      <c r="AJ8" s="468"/>
      <c r="AK8" s="468"/>
    </row>
    <row r="9" spans="1:37">
      <c r="A9" s="1"/>
      <c r="B9" s="447" t="s">
        <v>1343</v>
      </c>
      <c r="C9" s="448"/>
      <c r="D9" s="448"/>
      <c r="E9" s="449"/>
      <c r="F9" s="450" t="s">
        <v>1335</v>
      </c>
      <c r="G9" s="451"/>
      <c r="H9" s="451"/>
      <c r="I9" s="452"/>
      <c r="J9" s="453" t="s">
        <v>1336</v>
      </c>
      <c r="K9" s="454"/>
      <c r="L9" s="454"/>
      <c r="M9" s="455"/>
      <c r="N9" s="456" t="s">
        <v>1337</v>
      </c>
      <c r="O9" s="457"/>
      <c r="P9" s="457"/>
      <c r="Q9" s="458"/>
      <c r="R9" s="459" t="s">
        <v>1338</v>
      </c>
      <c r="S9" s="460"/>
      <c r="T9" s="460"/>
      <c r="U9" s="461"/>
      <c r="V9" s="441" t="s">
        <v>1339</v>
      </c>
      <c r="W9" s="442"/>
      <c r="X9" s="442"/>
      <c r="Y9" s="443"/>
      <c r="Z9" s="444" t="s">
        <v>1340</v>
      </c>
      <c r="AA9" s="445"/>
      <c r="AB9" s="445"/>
      <c r="AC9" s="446"/>
      <c r="AD9" s="462" t="s">
        <v>1341</v>
      </c>
      <c r="AE9" s="463"/>
      <c r="AF9" s="463"/>
      <c r="AG9" s="464"/>
      <c r="AH9" s="465" t="s">
        <v>1342</v>
      </c>
      <c r="AI9" s="466"/>
      <c r="AJ9" s="466"/>
      <c r="AK9" s="467"/>
    </row>
    <row r="10" spans="1:37" ht="15.75" thickBot="1">
      <c r="A10" s="2"/>
      <c r="B10" s="314" t="s">
        <v>269</v>
      </c>
      <c r="C10" s="315" t="s">
        <v>1211</v>
      </c>
      <c r="D10" s="315" t="s">
        <v>7</v>
      </c>
      <c r="E10" s="328" t="s">
        <v>5</v>
      </c>
      <c r="F10" s="314" t="s">
        <v>269</v>
      </c>
      <c r="G10" s="315" t="s">
        <v>1211</v>
      </c>
      <c r="H10" s="315" t="s">
        <v>7</v>
      </c>
      <c r="I10" s="328" t="s">
        <v>5</v>
      </c>
      <c r="J10" s="314" t="s">
        <v>269</v>
      </c>
      <c r="K10" s="315" t="s">
        <v>1211</v>
      </c>
      <c r="L10" s="315" t="s">
        <v>7</v>
      </c>
      <c r="M10" s="328" t="s">
        <v>5</v>
      </c>
      <c r="N10" s="314" t="s">
        <v>269</v>
      </c>
      <c r="O10" s="315" t="s">
        <v>1211</v>
      </c>
      <c r="P10" s="315" t="s">
        <v>7</v>
      </c>
      <c r="Q10" s="328" t="s">
        <v>5</v>
      </c>
      <c r="R10" s="314" t="s">
        <v>269</v>
      </c>
      <c r="S10" s="315" t="s">
        <v>1211</v>
      </c>
      <c r="T10" s="315" t="s">
        <v>7</v>
      </c>
      <c r="U10" s="317" t="s">
        <v>5</v>
      </c>
      <c r="V10" s="314" t="s">
        <v>269</v>
      </c>
      <c r="W10" s="315" t="s">
        <v>1211</v>
      </c>
      <c r="X10" s="315" t="s">
        <v>7</v>
      </c>
      <c r="Y10" s="317" t="s">
        <v>5</v>
      </c>
      <c r="Z10" s="314" t="s">
        <v>269</v>
      </c>
      <c r="AA10" s="315" t="s">
        <v>1211</v>
      </c>
      <c r="AB10" s="315" t="s">
        <v>7</v>
      </c>
      <c r="AC10" s="317" t="s">
        <v>5</v>
      </c>
      <c r="AD10" s="314" t="s">
        <v>269</v>
      </c>
      <c r="AE10" s="315" t="s">
        <v>1211</v>
      </c>
      <c r="AF10" s="315" t="s">
        <v>7</v>
      </c>
      <c r="AG10" s="317" t="s">
        <v>5</v>
      </c>
      <c r="AH10" s="314" t="s">
        <v>269</v>
      </c>
      <c r="AI10" s="315" t="s">
        <v>1211</v>
      </c>
      <c r="AJ10" s="315" t="s">
        <v>7</v>
      </c>
      <c r="AK10" s="317" t="s">
        <v>5</v>
      </c>
    </row>
    <row r="11" spans="1:37">
      <c r="A11" s="227" t="s">
        <v>1303</v>
      </c>
      <c r="B11" s="311">
        <v>4</v>
      </c>
      <c r="C11" s="312">
        <v>0</v>
      </c>
      <c r="D11" s="239">
        <v>40</v>
      </c>
      <c r="E11" s="313">
        <f>B11+D11+C11</f>
        <v>44</v>
      </c>
      <c r="F11" s="311">
        <v>3</v>
      </c>
      <c r="G11" s="312">
        <v>0</v>
      </c>
      <c r="H11" s="239">
        <v>41</v>
      </c>
      <c r="I11" s="313">
        <f>F11+H11+G11</f>
        <v>44</v>
      </c>
      <c r="J11" s="311">
        <v>4</v>
      </c>
      <c r="K11" s="312">
        <v>0</v>
      </c>
      <c r="L11" s="239">
        <v>43</v>
      </c>
      <c r="M11" s="313">
        <f>J11+L11+K11</f>
        <v>47</v>
      </c>
      <c r="N11" s="311">
        <v>4</v>
      </c>
      <c r="O11" s="312">
        <v>0</v>
      </c>
      <c r="P11" s="239">
        <v>43</v>
      </c>
      <c r="Q11" s="313">
        <f>N11+P11+O11</f>
        <v>47</v>
      </c>
      <c r="R11" s="311">
        <v>4</v>
      </c>
      <c r="S11" s="312">
        <v>0</v>
      </c>
      <c r="T11" s="239">
        <v>42</v>
      </c>
      <c r="U11" s="318">
        <f>R11+S11+T11</f>
        <v>46</v>
      </c>
      <c r="V11" s="311">
        <v>3</v>
      </c>
      <c r="W11" s="312">
        <v>0</v>
      </c>
      <c r="X11" s="239">
        <v>42</v>
      </c>
      <c r="Y11" s="318">
        <f>V11+W11+X11</f>
        <v>45</v>
      </c>
      <c r="Z11" s="311">
        <v>3</v>
      </c>
      <c r="AA11" s="312">
        <v>0</v>
      </c>
      <c r="AB11" s="239">
        <v>42</v>
      </c>
      <c r="AC11" s="318">
        <f>Z11+AA11+AB11</f>
        <v>45</v>
      </c>
      <c r="AD11" s="311">
        <v>3</v>
      </c>
      <c r="AE11" s="312">
        <v>0</v>
      </c>
      <c r="AF11" s="239">
        <v>42</v>
      </c>
      <c r="AG11" s="318">
        <f>AD11+AE11+AF11</f>
        <v>45</v>
      </c>
      <c r="AH11" s="311">
        <v>3</v>
      </c>
      <c r="AI11" s="312">
        <v>0</v>
      </c>
      <c r="AJ11" s="239">
        <v>43</v>
      </c>
      <c r="AK11" s="318">
        <f>AH11+AI11+AJ11</f>
        <v>46</v>
      </c>
    </row>
    <row r="12" spans="1:37">
      <c r="A12" s="228" t="s">
        <v>1304</v>
      </c>
      <c r="B12" s="319">
        <v>4</v>
      </c>
      <c r="C12" s="320">
        <v>0</v>
      </c>
      <c r="D12" s="246">
        <v>194</v>
      </c>
      <c r="E12" s="321">
        <f>B12+D12+C12</f>
        <v>198</v>
      </c>
      <c r="F12" s="319">
        <v>3</v>
      </c>
      <c r="G12" s="320">
        <v>0</v>
      </c>
      <c r="H12" s="246">
        <v>197</v>
      </c>
      <c r="I12" s="321">
        <f>F12+H12+G12</f>
        <v>200</v>
      </c>
      <c r="J12" s="319">
        <v>4</v>
      </c>
      <c r="K12" s="320">
        <v>0</v>
      </c>
      <c r="L12" s="246">
        <v>207</v>
      </c>
      <c r="M12" s="321">
        <f>J12+L12+K12</f>
        <v>211</v>
      </c>
      <c r="N12" s="319">
        <v>4</v>
      </c>
      <c r="O12" s="320">
        <v>0</v>
      </c>
      <c r="P12" s="246">
        <v>210</v>
      </c>
      <c r="Q12" s="321">
        <f>N12+P12+O12</f>
        <v>214</v>
      </c>
      <c r="R12" s="319">
        <v>4</v>
      </c>
      <c r="S12" s="320">
        <v>0</v>
      </c>
      <c r="T12" s="246">
        <v>212</v>
      </c>
      <c r="U12" s="322">
        <f>R12+S12+T12</f>
        <v>216</v>
      </c>
      <c r="V12" s="319">
        <v>3</v>
      </c>
      <c r="W12" s="320">
        <v>0</v>
      </c>
      <c r="X12" s="246">
        <v>210</v>
      </c>
      <c r="Y12" s="322">
        <f>V12+W12+X12</f>
        <v>213</v>
      </c>
      <c r="Z12" s="319">
        <v>3</v>
      </c>
      <c r="AA12" s="320">
        <v>0</v>
      </c>
      <c r="AB12" s="246">
        <v>212</v>
      </c>
      <c r="AC12" s="322">
        <f>Z12+AA12+AB12</f>
        <v>215</v>
      </c>
      <c r="AD12" s="319">
        <v>3</v>
      </c>
      <c r="AE12" s="320">
        <v>0</v>
      </c>
      <c r="AF12" s="246">
        <v>214</v>
      </c>
      <c r="AG12" s="322">
        <f>AD12+AE12+AF12</f>
        <v>217</v>
      </c>
      <c r="AH12" s="319">
        <v>3</v>
      </c>
      <c r="AI12" s="320">
        <v>0</v>
      </c>
      <c r="AJ12" s="246">
        <v>216</v>
      </c>
      <c r="AK12" s="322">
        <f>AH12+AI12+AJ12</f>
        <v>219</v>
      </c>
    </row>
    <row r="13" spans="1:37" ht="15.75" thickBot="1">
      <c r="A13" s="229" t="s">
        <v>1305</v>
      </c>
      <c r="B13" s="329">
        <v>1027</v>
      </c>
      <c r="C13" s="330">
        <v>0</v>
      </c>
      <c r="D13" s="325">
        <v>33173</v>
      </c>
      <c r="E13" s="326">
        <f>B13+D13+C13</f>
        <v>34200</v>
      </c>
      <c r="F13" s="323">
        <v>937</v>
      </c>
      <c r="G13" s="324">
        <v>0</v>
      </c>
      <c r="H13" s="325">
        <v>33948</v>
      </c>
      <c r="I13" s="326">
        <f>F13+H13+G13</f>
        <v>34885</v>
      </c>
      <c r="J13" s="323">
        <v>956</v>
      </c>
      <c r="K13" s="324">
        <v>0</v>
      </c>
      <c r="L13" s="325">
        <v>34442</v>
      </c>
      <c r="M13" s="326">
        <f>J13+L13+K13</f>
        <v>35398</v>
      </c>
      <c r="N13" s="323">
        <v>966</v>
      </c>
      <c r="O13" s="324">
        <v>0</v>
      </c>
      <c r="P13" s="325">
        <v>35787</v>
      </c>
      <c r="Q13" s="326">
        <f>N13+P13+O13</f>
        <v>36753</v>
      </c>
      <c r="R13" s="331">
        <v>1027</v>
      </c>
      <c r="S13" s="324">
        <v>0</v>
      </c>
      <c r="T13" s="325">
        <v>37218</v>
      </c>
      <c r="U13" s="327">
        <f>R13+S13+T13</f>
        <v>38245</v>
      </c>
      <c r="V13" s="331">
        <v>1041</v>
      </c>
      <c r="W13" s="324">
        <v>0</v>
      </c>
      <c r="X13" s="325">
        <v>39435</v>
      </c>
      <c r="Y13" s="327">
        <f>V13+W13+X13</f>
        <v>40476</v>
      </c>
      <c r="Z13" s="331">
        <v>1060</v>
      </c>
      <c r="AA13" s="324">
        <v>0</v>
      </c>
      <c r="AB13" s="325">
        <v>41225</v>
      </c>
      <c r="AC13" s="327">
        <f>Z13+AA13+AB13</f>
        <v>42285</v>
      </c>
      <c r="AD13" s="331">
        <v>1115</v>
      </c>
      <c r="AE13" s="324">
        <v>0</v>
      </c>
      <c r="AF13" s="325">
        <v>42438</v>
      </c>
      <c r="AG13" s="327">
        <f>AD13+AE13+AF13</f>
        <v>43553</v>
      </c>
      <c r="AH13" s="331">
        <v>1084</v>
      </c>
      <c r="AI13" s="324">
        <v>0</v>
      </c>
      <c r="AJ13" s="325">
        <v>43456</v>
      </c>
      <c r="AK13" s="327">
        <f>AH13+AI13+AJ13</f>
        <v>44540</v>
      </c>
    </row>
    <row r="15" spans="1:37" ht="15.75" thickBot="1">
      <c r="A15" s="468" t="s">
        <v>1306</v>
      </c>
      <c r="B15" s="468"/>
      <c r="C15" s="468"/>
      <c r="D15" s="468"/>
      <c r="E15" s="468"/>
      <c r="F15" s="468"/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8"/>
      <c r="T15" s="468"/>
      <c r="U15" s="468"/>
      <c r="V15" s="468"/>
      <c r="W15" s="468"/>
      <c r="X15" s="468"/>
      <c r="Y15" s="468"/>
      <c r="Z15" s="468"/>
      <c r="AA15" s="468"/>
      <c r="AB15" s="468"/>
      <c r="AC15" s="468"/>
      <c r="AD15" s="468"/>
      <c r="AE15" s="468"/>
      <c r="AF15" s="468"/>
      <c r="AG15" s="468"/>
      <c r="AH15" s="468"/>
      <c r="AI15" s="468"/>
      <c r="AJ15" s="468"/>
      <c r="AK15" s="468"/>
    </row>
    <row r="16" spans="1:37">
      <c r="A16" s="2"/>
      <c r="B16" s="447" t="s">
        <v>1343</v>
      </c>
      <c r="C16" s="448"/>
      <c r="D16" s="448"/>
      <c r="E16" s="449"/>
      <c r="F16" s="450" t="s">
        <v>1335</v>
      </c>
      <c r="G16" s="451"/>
      <c r="H16" s="451"/>
      <c r="I16" s="452"/>
      <c r="J16" s="453" t="s">
        <v>1336</v>
      </c>
      <c r="K16" s="454"/>
      <c r="L16" s="454"/>
      <c r="M16" s="455"/>
      <c r="N16" s="456" t="s">
        <v>1337</v>
      </c>
      <c r="O16" s="457"/>
      <c r="P16" s="457"/>
      <c r="Q16" s="458"/>
      <c r="R16" s="459" t="s">
        <v>1338</v>
      </c>
      <c r="S16" s="460"/>
      <c r="T16" s="460"/>
      <c r="U16" s="461"/>
      <c r="V16" s="441" t="s">
        <v>1339</v>
      </c>
      <c r="W16" s="442"/>
      <c r="X16" s="442"/>
      <c r="Y16" s="443"/>
      <c r="Z16" s="444" t="s">
        <v>1340</v>
      </c>
      <c r="AA16" s="445"/>
      <c r="AB16" s="445"/>
      <c r="AC16" s="446"/>
      <c r="AD16" s="462" t="s">
        <v>1341</v>
      </c>
      <c r="AE16" s="463"/>
      <c r="AF16" s="463"/>
      <c r="AG16" s="464"/>
      <c r="AH16" s="465" t="s">
        <v>1342</v>
      </c>
      <c r="AI16" s="466"/>
      <c r="AJ16" s="466"/>
      <c r="AK16" s="467"/>
    </row>
    <row r="17" spans="1:37" ht="15.75" thickBot="1">
      <c r="A17" s="2"/>
      <c r="B17" s="314" t="s">
        <v>269</v>
      </c>
      <c r="C17" s="315" t="s">
        <v>1211</v>
      </c>
      <c r="D17" s="315" t="s">
        <v>7</v>
      </c>
      <c r="E17" s="328" t="s">
        <v>5</v>
      </c>
      <c r="F17" s="314" t="s">
        <v>269</v>
      </c>
      <c r="G17" s="315" t="s">
        <v>1211</v>
      </c>
      <c r="H17" s="315" t="s">
        <v>7</v>
      </c>
      <c r="I17" s="328" t="s">
        <v>5</v>
      </c>
      <c r="J17" s="314" t="s">
        <v>269</v>
      </c>
      <c r="K17" s="315" t="s">
        <v>1211</v>
      </c>
      <c r="L17" s="315" t="s">
        <v>7</v>
      </c>
      <c r="M17" s="328" t="s">
        <v>5</v>
      </c>
      <c r="N17" s="314" t="s">
        <v>269</v>
      </c>
      <c r="O17" s="315" t="s">
        <v>1211</v>
      </c>
      <c r="P17" s="315" t="s">
        <v>7</v>
      </c>
      <c r="Q17" s="328" t="s">
        <v>5</v>
      </c>
      <c r="R17" s="314" t="s">
        <v>269</v>
      </c>
      <c r="S17" s="315" t="s">
        <v>1211</v>
      </c>
      <c r="T17" s="315" t="s">
        <v>7</v>
      </c>
      <c r="U17" s="317" t="s">
        <v>5</v>
      </c>
      <c r="V17" s="314" t="s">
        <v>269</v>
      </c>
      <c r="W17" s="315" t="s">
        <v>1211</v>
      </c>
      <c r="X17" s="315" t="s">
        <v>7</v>
      </c>
      <c r="Y17" s="317" t="s">
        <v>5</v>
      </c>
      <c r="Z17" s="314" t="s">
        <v>269</v>
      </c>
      <c r="AA17" s="315" t="s">
        <v>1211</v>
      </c>
      <c r="AB17" s="315" t="s">
        <v>7</v>
      </c>
      <c r="AC17" s="317" t="s">
        <v>5</v>
      </c>
      <c r="AD17" s="314" t="s">
        <v>269</v>
      </c>
      <c r="AE17" s="315" t="s">
        <v>1211</v>
      </c>
      <c r="AF17" s="315" t="s">
        <v>7</v>
      </c>
      <c r="AG17" s="317" t="s">
        <v>5</v>
      </c>
      <c r="AH17" s="314" t="s">
        <v>269</v>
      </c>
      <c r="AI17" s="315" t="s">
        <v>1211</v>
      </c>
      <c r="AJ17" s="315" t="s">
        <v>7</v>
      </c>
      <c r="AK17" s="317" t="s">
        <v>5</v>
      </c>
    </row>
    <row r="18" spans="1:37">
      <c r="A18" s="227" t="s">
        <v>1303</v>
      </c>
      <c r="B18" s="311">
        <v>37</v>
      </c>
      <c r="C18" s="312">
        <v>0</v>
      </c>
      <c r="D18" s="239">
        <v>63</v>
      </c>
      <c r="E18" s="313">
        <f>B18+D18+C18</f>
        <v>100</v>
      </c>
      <c r="F18" s="235">
        <v>33</v>
      </c>
      <c r="G18" s="239">
        <v>3</v>
      </c>
      <c r="H18" s="239">
        <v>64</v>
      </c>
      <c r="I18" s="313">
        <f>F18+H18+G18</f>
        <v>100</v>
      </c>
      <c r="J18" s="235">
        <v>29</v>
      </c>
      <c r="K18" s="239">
        <v>3</v>
      </c>
      <c r="L18" s="239">
        <v>65</v>
      </c>
      <c r="M18" s="313">
        <f>J18+L18+K18</f>
        <v>97</v>
      </c>
      <c r="N18" s="235">
        <v>27</v>
      </c>
      <c r="O18" s="239">
        <v>3</v>
      </c>
      <c r="P18" s="239">
        <v>65</v>
      </c>
      <c r="Q18" s="313">
        <f>N18+P18+O18</f>
        <v>95</v>
      </c>
      <c r="R18" s="311">
        <v>27</v>
      </c>
      <c r="S18" s="312">
        <v>2</v>
      </c>
      <c r="T18" s="239">
        <v>63</v>
      </c>
      <c r="U18" s="318">
        <f>R18+S18+T18</f>
        <v>92</v>
      </c>
      <c r="V18" s="332">
        <v>26</v>
      </c>
      <c r="W18" s="333">
        <v>2</v>
      </c>
      <c r="X18" s="334">
        <v>62</v>
      </c>
      <c r="Y18" s="318">
        <f>V18+W18+X18</f>
        <v>90</v>
      </c>
      <c r="Z18" s="332">
        <v>23</v>
      </c>
      <c r="AA18" s="333">
        <v>2</v>
      </c>
      <c r="AB18" s="334">
        <v>61</v>
      </c>
      <c r="AC18" s="318">
        <f>Z18+AA18+AB18</f>
        <v>86</v>
      </c>
      <c r="AD18" s="332">
        <v>22</v>
      </c>
      <c r="AE18" s="333">
        <v>2</v>
      </c>
      <c r="AF18" s="334">
        <v>61</v>
      </c>
      <c r="AG18" s="318">
        <f>AD18+AE18+AF18</f>
        <v>85</v>
      </c>
      <c r="AH18" s="332">
        <v>24</v>
      </c>
      <c r="AI18" s="333">
        <v>1</v>
      </c>
      <c r="AJ18" s="334">
        <v>61</v>
      </c>
      <c r="AK18" s="318">
        <f>AH18+AI18+AJ18</f>
        <v>86</v>
      </c>
    </row>
    <row r="19" spans="1:37">
      <c r="A19" s="228" t="s">
        <v>1304</v>
      </c>
      <c r="B19" s="319">
        <v>43</v>
      </c>
      <c r="C19" s="320">
        <v>0</v>
      </c>
      <c r="D19" s="246">
        <v>1106</v>
      </c>
      <c r="E19" s="321">
        <f>B19+D19+C19</f>
        <v>1149</v>
      </c>
      <c r="F19" s="242">
        <v>37</v>
      </c>
      <c r="G19" s="246">
        <v>3</v>
      </c>
      <c r="H19" s="246">
        <v>1125</v>
      </c>
      <c r="I19" s="321">
        <f>F19+H19+G19</f>
        <v>1165</v>
      </c>
      <c r="J19" s="242">
        <v>34</v>
      </c>
      <c r="K19" s="246">
        <v>3</v>
      </c>
      <c r="L19" s="246">
        <v>1132</v>
      </c>
      <c r="M19" s="321">
        <f>J19+L19+K19</f>
        <v>1169</v>
      </c>
      <c r="N19" s="242">
        <v>32</v>
      </c>
      <c r="O19" s="246">
        <v>3</v>
      </c>
      <c r="P19" s="246">
        <v>1089</v>
      </c>
      <c r="Q19" s="321">
        <f>N19+P19+O19</f>
        <v>1124</v>
      </c>
      <c r="R19" s="319">
        <v>32</v>
      </c>
      <c r="S19" s="320">
        <v>2</v>
      </c>
      <c r="T19" s="246">
        <v>1087</v>
      </c>
      <c r="U19" s="322">
        <f>R19+S19+T19</f>
        <v>1121</v>
      </c>
      <c r="V19" s="335">
        <v>31</v>
      </c>
      <c r="W19" s="336">
        <v>2</v>
      </c>
      <c r="X19" s="337">
        <v>1051</v>
      </c>
      <c r="Y19" s="322">
        <f>V19+W19+X19</f>
        <v>1084</v>
      </c>
      <c r="Z19" s="335">
        <v>29</v>
      </c>
      <c r="AA19" s="336">
        <v>2</v>
      </c>
      <c r="AB19" s="337">
        <v>1036</v>
      </c>
      <c r="AC19" s="322">
        <f>Z19+AA19+AB19</f>
        <v>1067</v>
      </c>
      <c r="AD19" s="335">
        <v>27</v>
      </c>
      <c r="AE19" s="336">
        <v>2</v>
      </c>
      <c r="AF19" s="337">
        <v>1015</v>
      </c>
      <c r="AG19" s="322">
        <f>AD19+AE19+AF19</f>
        <v>1044</v>
      </c>
      <c r="AH19" s="335">
        <v>29</v>
      </c>
      <c r="AI19" s="336">
        <v>1</v>
      </c>
      <c r="AJ19" s="337">
        <v>1008</v>
      </c>
      <c r="AK19" s="322">
        <f>AH19+AI19+AJ19</f>
        <v>1038</v>
      </c>
    </row>
    <row r="20" spans="1:37" ht="15.75" thickBot="1">
      <c r="A20" s="229" t="s">
        <v>1305</v>
      </c>
      <c r="B20" s="329">
        <v>4544</v>
      </c>
      <c r="C20" s="330">
        <v>0</v>
      </c>
      <c r="D20" s="325">
        <v>141820</v>
      </c>
      <c r="E20" s="326">
        <f>B20+D20+C20</f>
        <v>146364</v>
      </c>
      <c r="F20" s="338">
        <v>3971</v>
      </c>
      <c r="G20" s="325">
        <v>105</v>
      </c>
      <c r="H20" s="325">
        <v>145444</v>
      </c>
      <c r="I20" s="326">
        <f>F20+H20+G20</f>
        <v>149520</v>
      </c>
      <c r="J20" s="338">
        <f>123+95+174+172+201+111+80+30+289+28+25+85+70+113+71+54+39+55+105+37+136+355+434+273+230+34+238+84+214</f>
        <v>3955</v>
      </c>
      <c r="K20" s="325">
        <f>20+74+11</f>
        <v>105</v>
      </c>
      <c r="L20" s="325">
        <v>150861</v>
      </c>
      <c r="M20" s="326">
        <f>J20+L20+K20</f>
        <v>154921</v>
      </c>
      <c r="N20" s="338">
        <f>117+65+180+248+201+71+114+39+269+10+84+90+133+72+76+41+64+96+144+372+443+256+214+40+222+63+141</f>
        <v>3865</v>
      </c>
      <c r="O20" s="325">
        <f>75+15+16</f>
        <v>106</v>
      </c>
      <c r="P20" s="325">
        <v>141128</v>
      </c>
      <c r="Q20" s="326">
        <f>N20+P20+O20</f>
        <v>145099</v>
      </c>
      <c r="R20" s="331">
        <v>3886</v>
      </c>
      <c r="S20" s="339">
        <v>34</v>
      </c>
      <c r="T20" s="340">
        <v>142435</v>
      </c>
      <c r="U20" s="327">
        <f>R20+S20+T20</f>
        <v>146355</v>
      </c>
      <c r="V20" s="331">
        <v>3934</v>
      </c>
      <c r="W20" s="341">
        <v>33</v>
      </c>
      <c r="X20" s="342">
        <v>143069</v>
      </c>
      <c r="Y20" s="327">
        <f>V20+W20+X20</f>
        <v>147036</v>
      </c>
      <c r="Z20" s="331">
        <v>3496</v>
      </c>
      <c r="AA20" s="341">
        <v>31</v>
      </c>
      <c r="AB20" s="342">
        <v>145184</v>
      </c>
      <c r="AC20" s="327">
        <f>Z20+AA20+AB20</f>
        <v>148711</v>
      </c>
      <c r="AD20" s="331">
        <v>3348</v>
      </c>
      <c r="AE20" s="341">
        <v>15</v>
      </c>
      <c r="AF20" s="342">
        <v>141528</v>
      </c>
      <c r="AG20" s="327">
        <f>AD20+AE20+AF20</f>
        <v>144891</v>
      </c>
      <c r="AH20" s="331">
        <v>3454</v>
      </c>
      <c r="AI20" s="341">
        <v>5</v>
      </c>
      <c r="AJ20" s="342">
        <v>143881</v>
      </c>
      <c r="AK20" s="327">
        <f>AH20+AI20+AJ20</f>
        <v>147340</v>
      </c>
    </row>
    <row r="25" spans="1:37">
      <c r="D25" s="230"/>
    </row>
  </sheetData>
  <mergeCells count="30">
    <mergeCell ref="AD16:AG16"/>
    <mergeCell ref="AH16:AK16"/>
    <mergeCell ref="A1:AK1"/>
    <mergeCell ref="A8:AK8"/>
    <mergeCell ref="A15:AK15"/>
    <mergeCell ref="AD9:AG9"/>
    <mergeCell ref="AH9:AK9"/>
    <mergeCell ref="B16:E16"/>
    <mergeCell ref="F16:I16"/>
    <mergeCell ref="J16:M16"/>
    <mergeCell ref="N16:Q16"/>
    <mergeCell ref="R16:U16"/>
    <mergeCell ref="V16:Y16"/>
    <mergeCell ref="Z16:AC16"/>
    <mergeCell ref="AD2:AG2"/>
    <mergeCell ref="AH2:AK2"/>
    <mergeCell ref="V9:Y9"/>
    <mergeCell ref="Z9:AC9"/>
    <mergeCell ref="B2:E2"/>
    <mergeCell ref="F2:I2"/>
    <mergeCell ref="J2:M2"/>
    <mergeCell ref="N2:Q2"/>
    <mergeCell ref="R2:U2"/>
    <mergeCell ref="V2:Y2"/>
    <mergeCell ref="Z2:AC2"/>
    <mergeCell ref="B9:E9"/>
    <mergeCell ref="F9:I9"/>
    <mergeCell ref="J9:M9"/>
    <mergeCell ref="N9:Q9"/>
    <mergeCell ref="R9:U9"/>
  </mergeCells>
  <printOptions horizontalCentered="1"/>
  <pageMargins left="0.15748031496062992" right="0.23622047244094491" top="0.94488188976377963" bottom="0.74803149606299213" header="0.31496062992125984" footer="0.31496062992125984"/>
  <pageSetup paperSize="5" scale="75" firstPageNumber="43" orientation="landscape" useFirstPageNumber="1" r:id="rId1"/>
  <headerFooter>
    <oddHeader xml:space="preserve">&amp;C&amp;"-,Bold"&amp;12SCHOOL AUTHORITIES 1
</oddHeader>
    <oddFooter>&amp;L_x000D_&amp;1#&amp;"Calibri"&amp;11&amp;K000000 Classification: Public&amp;C&amp;P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K25"/>
  <sheetViews>
    <sheetView showGridLines="0" view="pageLayout" zoomScaleNormal="100" workbookViewId="0">
      <selection activeCell="AD27" sqref="AD27"/>
    </sheetView>
  </sheetViews>
  <sheetFormatPr defaultColWidth="9.140625" defaultRowHeight="15"/>
  <cols>
    <col min="1" max="1" width="13.42578125" customWidth="1"/>
    <col min="2" max="2" width="5.85546875" bestFit="1" customWidth="1"/>
    <col min="3" max="3" width="3.28515625" bestFit="1" customWidth="1"/>
    <col min="4" max="4" width="6.5703125" customWidth="1"/>
    <col min="5" max="5" width="7.42578125" bestFit="1" customWidth="1"/>
    <col min="6" max="6" width="5.85546875" bestFit="1" customWidth="1"/>
    <col min="7" max="7" width="3.5703125" customWidth="1"/>
    <col min="8" max="8" width="6.5703125" customWidth="1"/>
    <col min="9" max="9" width="7.42578125" bestFit="1" customWidth="1"/>
    <col min="10" max="10" width="5.85546875" bestFit="1" customWidth="1"/>
    <col min="11" max="11" width="3.5703125" customWidth="1"/>
    <col min="12" max="12" width="6.5703125" customWidth="1"/>
    <col min="13" max="13" width="7.42578125" bestFit="1" customWidth="1"/>
    <col min="14" max="14" width="5.85546875" bestFit="1" customWidth="1"/>
    <col min="15" max="15" width="3.5703125" customWidth="1"/>
    <col min="16" max="16" width="6.5703125" customWidth="1"/>
    <col min="17" max="17" width="7.42578125" bestFit="1" customWidth="1"/>
    <col min="18" max="18" width="5.85546875" bestFit="1" customWidth="1"/>
    <col min="19" max="19" width="3.28515625" bestFit="1" customWidth="1"/>
    <col min="20" max="20" width="6.5703125" customWidth="1"/>
    <col min="21" max="21" width="7.42578125" bestFit="1" customWidth="1"/>
    <col min="22" max="22" width="5.85546875" bestFit="1" customWidth="1"/>
    <col min="23" max="23" width="3.28515625" bestFit="1" customWidth="1"/>
    <col min="24" max="24" width="6.5703125" customWidth="1"/>
    <col min="25" max="25" width="7.42578125" bestFit="1" customWidth="1"/>
    <col min="26" max="26" width="5.85546875" bestFit="1" customWidth="1"/>
    <col min="27" max="27" width="3.28515625" bestFit="1" customWidth="1"/>
    <col min="28" max="28" width="6.5703125" bestFit="1" customWidth="1"/>
    <col min="29" max="29" width="7.42578125" bestFit="1" customWidth="1"/>
    <col min="30" max="30" width="5.85546875" bestFit="1" customWidth="1"/>
    <col min="31" max="31" width="3.28515625" bestFit="1" customWidth="1"/>
    <col min="32" max="32" width="6.5703125" bestFit="1" customWidth="1"/>
    <col min="33" max="33" width="7.42578125" bestFit="1" customWidth="1"/>
    <col min="34" max="34" width="5.85546875" bestFit="1" customWidth="1"/>
    <col min="35" max="35" width="3.28515625" bestFit="1" customWidth="1"/>
    <col min="36" max="36" width="6.5703125" bestFit="1" customWidth="1"/>
    <col min="37" max="37" width="7.42578125" bestFit="1" customWidth="1"/>
  </cols>
  <sheetData>
    <row r="1" spans="1:37" ht="15.75" thickBot="1">
      <c r="A1" s="468" t="s">
        <v>1293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  <c r="AG1" s="468"/>
      <c r="AH1" s="468"/>
      <c r="AI1" s="468"/>
      <c r="AJ1" s="468"/>
      <c r="AK1" s="468"/>
    </row>
    <row r="2" spans="1:37">
      <c r="A2" s="1"/>
      <c r="B2" s="447" t="s">
        <v>1294</v>
      </c>
      <c r="C2" s="448"/>
      <c r="D2" s="448"/>
      <c r="E2" s="449"/>
      <c r="F2" s="450" t="s">
        <v>1295</v>
      </c>
      <c r="G2" s="451"/>
      <c r="H2" s="451"/>
      <c r="I2" s="452"/>
      <c r="J2" s="453" t="s">
        <v>1296</v>
      </c>
      <c r="K2" s="454"/>
      <c r="L2" s="454"/>
      <c r="M2" s="455"/>
      <c r="N2" s="456" t="s">
        <v>1297</v>
      </c>
      <c r="O2" s="457"/>
      <c r="P2" s="457"/>
      <c r="Q2" s="458"/>
      <c r="R2" s="459" t="s">
        <v>1298</v>
      </c>
      <c r="S2" s="460"/>
      <c r="T2" s="460"/>
      <c r="U2" s="461"/>
      <c r="V2" s="441" t="s">
        <v>1299</v>
      </c>
      <c r="W2" s="442"/>
      <c r="X2" s="442"/>
      <c r="Y2" s="443"/>
      <c r="Z2" s="444" t="s">
        <v>1300</v>
      </c>
      <c r="AA2" s="445"/>
      <c r="AB2" s="445"/>
      <c r="AC2" s="446"/>
      <c r="AD2" s="462" t="s">
        <v>1301</v>
      </c>
      <c r="AE2" s="463"/>
      <c r="AF2" s="463"/>
      <c r="AG2" s="464"/>
      <c r="AH2" s="465" t="s">
        <v>1302</v>
      </c>
      <c r="AI2" s="466"/>
      <c r="AJ2" s="466"/>
      <c r="AK2" s="467"/>
    </row>
    <row r="3" spans="1:37" ht="15.75" thickBot="1">
      <c r="A3" s="2"/>
      <c r="B3" s="314" t="s">
        <v>269</v>
      </c>
      <c r="C3" s="315" t="s">
        <v>1211</v>
      </c>
      <c r="D3" s="315" t="s">
        <v>7</v>
      </c>
      <c r="E3" s="316" t="s">
        <v>5</v>
      </c>
      <c r="F3" s="314" t="s">
        <v>269</v>
      </c>
      <c r="G3" s="315" t="s">
        <v>1211</v>
      </c>
      <c r="H3" s="315" t="s">
        <v>7</v>
      </c>
      <c r="I3" s="317" t="s">
        <v>5</v>
      </c>
      <c r="J3" s="314" t="s">
        <v>269</v>
      </c>
      <c r="K3" s="315" t="s">
        <v>1211</v>
      </c>
      <c r="L3" s="315" t="s">
        <v>7</v>
      </c>
      <c r="M3" s="317" t="s">
        <v>5</v>
      </c>
      <c r="N3" s="314" t="s">
        <v>269</v>
      </c>
      <c r="O3" s="315" t="s">
        <v>1211</v>
      </c>
      <c r="P3" s="315" t="s">
        <v>7</v>
      </c>
      <c r="Q3" s="317" t="s">
        <v>5</v>
      </c>
      <c r="R3" s="314" t="s">
        <v>269</v>
      </c>
      <c r="S3" s="315" t="s">
        <v>1211</v>
      </c>
      <c r="T3" s="315" t="s">
        <v>7</v>
      </c>
      <c r="U3" s="317" t="s">
        <v>5</v>
      </c>
      <c r="V3" s="314" t="s">
        <v>269</v>
      </c>
      <c r="W3" s="315" t="s">
        <v>1211</v>
      </c>
      <c r="X3" s="315" t="s">
        <v>7</v>
      </c>
      <c r="Y3" s="317" t="s">
        <v>5</v>
      </c>
      <c r="Z3" s="314" t="s">
        <v>269</v>
      </c>
      <c r="AA3" s="315" t="s">
        <v>1211</v>
      </c>
      <c r="AB3" s="315" t="s">
        <v>7</v>
      </c>
      <c r="AC3" s="317" t="s">
        <v>5</v>
      </c>
      <c r="AD3" s="314" t="s">
        <v>269</v>
      </c>
      <c r="AE3" s="315" t="s">
        <v>1211</v>
      </c>
      <c r="AF3" s="315" t="s">
        <v>7</v>
      </c>
      <c r="AG3" s="317" t="s">
        <v>5</v>
      </c>
      <c r="AH3" s="314" t="s">
        <v>269</v>
      </c>
      <c r="AI3" s="315" t="s">
        <v>1211</v>
      </c>
      <c r="AJ3" s="315" t="s">
        <v>7</v>
      </c>
      <c r="AK3" s="317" t="s">
        <v>5</v>
      </c>
    </row>
    <row r="4" spans="1:37">
      <c r="A4" s="227" t="s">
        <v>1303</v>
      </c>
      <c r="B4" s="311">
        <v>0</v>
      </c>
      <c r="C4" s="312">
        <v>0</v>
      </c>
      <c r="D4" s="239">
        <v>4</v>
      </c>
      <c r="E4" s="313">
        <f>B4+D4+C4</f>
        <v>4</v>
      </c>
      <c r="F4" s="311"/>
      <c r="G4" s="312"/>
      <c r="H4" s="239"/>
      <c r="I4" s="313">
        <f>F4+H4+G4</f>
        <v>0</v>
      </c>
      <c r="J4" s="311"/>
      <c r="K4" s="312"/>
      <c r="L4" s="239"/>
      <c r="M4" s="313">
        <f>J4+L4+K4</f>
        <v>0</v>
      </c>
      <c r="N4" s="311"/>
      <c r="O4" s="312"/>
      <c r="P4" s="239"/>
      <c r="Q4" s="318">
        <f>N4+P4+O4</f>
        <v>0</v>
      </c>
      <c r="R4" s="311"/>
      <c r="S4" s="312"/>
      <c r="T4" s="239"/>
      <c r="U4" s="318">
        <f>R4+S4+T4</f>
        <v>0</v>
      </c>
      <c r="V4" s="311"/>
      <c r="W4" s="312"/>
      <c r="X4" s="239"/>
      <c r="Y4" s="318">
        <f>V4+W4+X4</f>
        <v>0</v>
      </c>
      <c r="Z4" s="311"/>
      <c r="AA4" s="312"/>
      <c r="AB4" s="239"/>
      <c r="AC4" s="318">
        <f>Z4+AA4+AB4</f>
        <v>0</v>
      </c>
      <c r="AD4" s="311"/>
      <c r="AE4" s="312"/>
      <c r="AF4" s="239"/>
      <c r="AG4" s="318">
        <f>AD4+AE4+AF4</f>
        <v>0</v>
      </c>
      <c r="AH4" s="311"/>
      <c r="AI4" s="312"/>
      <c r="AJ4" s="239"/>
      <c r="AK4" s="354">
        <f>AH4+AI4+AJ4</f>
        <v>0</v>
      </c>
    </row>
    <row r="5" spans="1:37">
      <c r="A5" s="228" t="s">
        <v>1304</v>
      </c>
      <c r="B5" s="319">
        <v>0</v>
      </c>
      <c r="C5" s="320">
        <v>0</v>
      </c>
      <c r="D5" s="246">
        <v>42</v>
      </c>
      <c r="E5" s="321">
        <f>B5+D5+C5</f>
        <v>42</v>
      </c>
      <c r="F5" s="319"/>
      <c r="G5" s="320"/>
      <c r="H5" s="246"/>
      <c r="I5" s="321">
        <f>F5+H5+G5</f>
        <v>0</v>
      </c>
      <c r="J5" s="319"/>
      <c r="K5" s="320"/>
      <c r="L5" s="246"/>
      <c r="M5" s="321">
        <f>J5+L5+K5</f>
        <v>0</v>
      </c>
      <c r="N5" s="319"/>
      <c r="O5" s="320"/>
      <c r="P5" s="246"/>
      <c r="Q5" s="322">
        <f>N5+P5+O5</f>
        <v>0</v>
      </c>
      <c r="R5" s="319"/>
      <c r="S5" s="320"/>
      <c r="T5" s="246"/>
      <c r="U5" s="322">
        <f>R5+S5+T5</f>
        <v>0</v>
      </c>
      <c r="V5" s="319"/>
      <c r="W5" s="320"/>
      <c r="X5" s="246"/>
      <c r="Y5" s="322">
        <f>V5+W5+X5</f>
        <v>0</v>
      </c>
      <c r="Z5" s="319"/>
      <c r="AA5" s="320"/>
      <c r="AB5" s="246"/>
      <c r="AC5" s="322">
        <f>Z5+AA5+AB5</f>
        <v>0</v>
      </c>
      <c r="AD5" s="319"/>
      <c r="AE5" s="320"/>
      <c r="AF5" s="246"/>
      <c r="AG5" s="322">
        <f>AD5+AE5+AF5</f>
        <v>0</v>
      </c>
      <c r="AH5" s="319"/>
      <c r="AI5" s="320"/>
      <c r="AJ5" s="246"/>
      <c r="AK5" s="355">
        <f>AH5+AI5+AJ5</f>
        <v>0</v>
      </c>
    </row>
    <row r="6" spans="1:37" ht="15.75" thickBot="1">
      <c r="A6" s="229" t="s">
        <v>1305</v>
      </c>
      <c r="B6" s="323">
        <v>0</v>
      </c>
      <c r="C6" s="324">
        <v>0</v>
      </c>
      <c r="D6" s="325">
        <v>8218</v>
      </c>
      <c r="E6" s="326">
        <f>B6+D6+C6</f>
        <v>8218</v>
      </c>
      <c r="F6" s="323"/>
      <c r="G6" s="324"/>
      <c r="H6" s="325"/>
      <c r="I6" s="326">
        <f>F6+H6+G6</f>
        <v>0</v>
      </c>
      <c r="J6" s="323"/>
      <c r="K6" s="324"/>
      <c r="L6" s="325"/>
      <c r="M6" s="326">
        <f>J6+L6+K6</f>
        <v>0</v>
      </c>
      <c r="N6" s="323"/>
      <c r="O6" s="324"/>
      <c r="P6" s="325"/>
      <c r="Q6" s="327">
        <f>N6+P6+O6</f>
        <v>0</v>
      </c>
      <c r="R6" s="323"/>
      <c r="S6" s="324"/>
      <c r="T6" s="325"/>
      <c r="U6" s="327">
        <f>R6+S6+T6</f>
        <v>0</v>
      </c>
      <c r="V6" s="323"/>
      <c r="W6" s="324"/>
      <c r="X6" s="325"/>
      <c r="Y6" s="327">
        <f>V6+W6+X6</f>
        <v>0</v>
      </c>
      <c r="Z6" s="323"/>
      <c r="AA6" s="324"/>
      <c r="AB6" s="325"/>
      <c r="AC6" s="327">
        <f>Z6+AA6+AB6</f>
        <v>0</v>
      </c>
      <c r="AD6" s="323"/>
      <c r="AE6" s="324"/>
      <c r="AF6" s="325"/>
      <c r="AG6" s="327">
        <f>AD6+AE6+AF6</f>
        <v>0</v>
      </c>
      <c r="AH6" s="323"/>
      <c r="AI6" s="324"/>
      <c r="AJ6" s="325"/>
      <c r="AK6" s="356">
        <f>AH6+AI6+AJ6</f>
        <v>0</v>
      </c>
    </row>
    <row r="8" spans="1:37" ht="15.75" thickBot="1">
      <c r="A8" s="468" t="s">
        <v>1344</v>
      </c>
      <c r="B8" s="468"/>
      <c r="C8" s="468"/>
      <c r="D8" s="468"/>
      <c r="E8" s="468"/>
      <c r="F8" s="468"/>
      <c r="G8" s="468"/>
      <c r="H8" s="468"/>
      <c r="I8" s="468"/>
      <c r="J8" s="468"/>
      <c r="K8" s="468"/>
      <c r="L8" s="468"/>
      <c r="M8" s="468"/>
      <c r="N8" s="468"/>
      <c r="O8" s="468"/>
      <c r="P8" s="468"/>
      <c r="Q8" s="468"/>
      <c r="R8" s="468"/>
      <c r="S8" s="468"/>
      <c r="T8" s="468"/>
      <c r="U8" s="468"/>
      <c r="V8" s="468"/>
      <c r="W8" s="468"/>
      <c r="X8" s="468"/>
      <c r="Y8" s="468"/>
      <c r="Z8" s="468"/>
      <c r="AA8" s="468"/>
      <c r="AB8" s="468"/>
      <c r="AC8" s="468"/>
      <c r="AD8" s="468"/>
      <c r="AE8" s="468"/>
      <c r="AF8" s="468"/>
      <c r="AG8" s="468"/>
      <c r="AH8" s="468"/>
      <c r="AI8" s="468"/>
      <c r="AJ8" s="468"/>
      <c r="AK8" s="468"/>
    </row>
    <row r="9" spans="1:37">
      <c r="A9" s="1"/>
      <c r="B9" s="447" t="s">
        <v>1294</v>
      </c>
      <c r="C9" s="448"/>
      <c r="D9" s="448"/>
      <c r="E9" s="449"/>
      <c r="F9" s="450" t="s">
        <v>1295</v>
      </c>
      <c r="G9" s="451"/>
      <c r="H9" s="451"/>
      <c r="I9" s="452"/>
      <c r="J9" s="453" t="s">
        <v>1296</v>
      </c>
      <c r="K9" s="454"/>
      <c r="L9" s="454"/>
      <c r="M9" s="455"/>
      <c r="N9" s="456" t="s">
        <v>1297</v>
      </c>
      <c r="O9" s="457"/>
      <c r="P9" s="457"/>
      <c r="Q9" s="458"/>
      <c r="R9" s="459" t="s">
        <v>1298</v>
      </c>
      <c r="S9" s="460"/>
      <c r="T9" s="460"/>
      <c r="U9" s="461"/>
      <c r="V9" s="441" t="s">
        <v>1299</v>
      </c>
      <c r="W9" s="442"/>
      <c r="X9" s="442"/>
      <c r="Y9" s="443"/>
      <c r="Z9" s="444" t="s">
        <v>1300</v>
      </c>
      <c r="AA9" s="445"/>
      <c r="AB9" s="445"/>
      <c r="AC9" s="446"/>
      <c r="AD9" s="462" t="s">
        <v>1301</v>
      </c>
      <c r="AE9" s="463"/>
      <c r="AF9" s="463"/>
      <c r="AG9" s="464"/>
      <c r="AH9" s="465" t="s">
        <v>1302</v>
      </c>
      <c r="AI9" s="466"/>
      <c r="AJ9" s="466"/>
      <c r="AK9" s="467"/>
    </row>
    <row r="10" spans="1:37" ht="15.75" thickBot="1">
      <c r="A10" s="2"/>
      <c r="B10" s="314" t="s">
        <v>269</v>
      </c>
      <c r="C10" s="315" t="s">
        <v>1211</v>
      </c>
      <c r="D10" s="315" t="s">
        <v>7</v>
      </c>
      <c r="E10" s="328" t="s">
        <v>5</v>
      </c>
      <c r="F10" s="314" t="s">
        <v>269</v>
      </c>
      <c r="G10" s="315" t="s">
        <v>1211</v>
      </c>
      <c r="H10" s="315" t="s">
        <v>7</v>
      </c>
      <c r="I10" s="328" t="s">
        <v>5</v>
      </c>
      <c r="J10" s="314" t="s">
        <v>269</v>
      </c>
      <c r="K10" s="315" t="s">
        <v>1211</v>
      </c>
      <c r="L10" s="315" t="s">
        <v>7</v>
      </c>
      <c r="M10" s="328" t="s">
        <v>5</v>
      </c>
      <c r="N10" s="314" t="s">
        <v>269</v>
      </c>
      <c r="O10" s="315" t="s">
        <v>1211</v>
      </c>
      <c r="P10" s="315" t="s">
        <v>7</v>
      </c>
      <c r="Q10" s="328" t="s">
        <v>5</v>
      </c>
      <c r="R10" s="314" t="s">
        <v>269</v>
      </c>
      <c r="S10" s="315" t="s">
        <v>1211</v>
      </c>
      <c r="T10" s="315" t="s">
        <v>7</v>
      </c>
      <c r="U10" s="317" t="s">
        <v>5</v>
      </c>
      <c r="V10" s="314" t="s">
        <v>269</v>
      </c>
      <c r="W10" s="315" t="s">
        <v>1211</v>
      </c>
      <c r="X10" s="315" t="s">
        <v>7</v>
      </c>
      <c r="Y10" s="317" t="s">
        <v>5</v>
      </c>
      <c r="Z10" s="314" t="s">
        <v>269</v>
      </c>
      <c r="AA10" s="315" t="s">
        <v>1211</v>
      </c>
      <c r="AB10" s="315" t="s">
        <v>7</v>
      </c>
      <c r="AC10" s="317" t="s">
        <v>5</v>
      </c>
      <c r="AD10" s="314" t="s">
        <v>269</v>
      </c>
      <c r="AE10" s="315" t="s">
        <v>1211</v>
      </c>
      <c r="AF10" s="315" t="s">
        <v>7</v>
      </c>
      <c r="AG10" s="317" t="s">
        <v>5</v>
      </c>
      <c r="AH10" s="314" t="s">
        <v>269</v>
      </c>
      <c r="AI10" s="315" t="s">
        <v>1211</v>
      </c>
      <c r="AJ10" s="315" t="s">
        <v>7</v>
      </c>
      <c r="AK10" s="317" t="s">
        <v>5</v>
      </c>
    </row>
    <row r="11" spans="1:37">
      <c r="A11" s="227" t="s">
        <v>1303</v>
      </c>
      <c r="B11" s="311">
        <v>3</v>
      </c>
      <c r="C11" s="312">
        <v>0</v>
      </c>
      <c r="D11" s="239">
        <v>43</v>
      </c>
      <c r="E11" s="313">
        <f>B11+D11+C11</f>
        <v>46</v>
      </c>
      <c r="F11" s="311"/>
      <c r="G11" s="312"/>
      <c r="H11" s="239"/>
      <c r="I11" s="313">
        <f>F11+H11+G11</f>
        <v>0</v>
      </c>
      <c r="J11" s="311"/>
      <c r="K11" s="312"/>
      <c r="L11" s="239"/>
      <c r="M11" s="313">
        <f>J11+L11+K11</f>
        <v>0</v>
      </c>
      <c r="N11" s="311"/>
      <c r="O11" s="312"/>
      <c r="P11" s="239"/>
      <c r="Q11" s="313">
        <f>N11+P11+O11</f>
        <v>0</v>
      </c>
      <c r="R11" s="311"/>
      <c r="S11" s="312"/>
      <c r="T11" s="239"/>
      <c r="U11" s="318">
        <f>R11+S11+T11</f>
        <v>0</v>
      </c>
      <c r="V11" s="311"/>
      <c r="W11" s="312"/>
      <c r="X11" s="239"/>
      <c r="Y11" s="318">
        <f>V11+W11+X11</f>
        <v>0</v>
      </c>
      <c r="Z11" s="311"/>
      <c r="AA11" s="312"/>
      <c r="AB11" s="239"/>
      <c r="AC11" s="318">
        <f>Z11+AA11+AB11</f>
        <v>0</v>
      </c>
      <c r="AD11" s="311"/>
      <c r="AE11" s="312"/>
      <c r="AF11" s="239"/>
      <c r="AG11" s="318">
        <f>AD11+AE11+AF11</f>
        <v>0</v>
      </c>
      <c r="AH11" s="311"/>
      <c r="AI11" s="312"/>
      <c r="AJ11" s="239"/>
      <c r="AK11" s="318">
        <f>AH11+AI11+AJ11</f>
        <v>0</v>
      </c>
    </row>
    <row r="12" spans="1:37">
      <c r="A12" s="228" t="s">
        <v>1304</v>
      </c>
      <c r="B12" s="319">
        <v>3</v>
      </c>
      <c r="C12" s="320">
        <v>0</v>
      </c>
      <c r="D12" s="246">
        <v>220</v>
      </c>
      <c r="E12" s="321">
        <f>B12+D12+C12</f>
        <v>223</v>
      </c>
      <c r="F12" s="319"/>
      <c r="G12" s="320"/>
      <c r="H12" s="246"/>
      <c r="I12" s="321">
        <f>F12+H12+G12</f>
        <v>0</v>
      </c>
      <c r="J12" s="319"/>
      <c r="K12" s="320"/>
      <c r="L12" s="246"/>
      <c r="M12" s="321">
        <f>J12+L12+K12</f>
        <v>0</v>
      </c>
      <c r="N12" s="319"/>
      <c r="O12" s="320"/>
      <c r="P12" s="246"/>
      <c r="Q12" s="321">
        <f>N12+P12+O12</f>
        <v>0</v>
      </c>
      <c r="R12" s="319"/>
      <c r="S12" s="320"/>
      <c r="T12" s="246"/>
      <c r="U12" s="322">
        <f>R12+S12+T12</f>
        <v>0</v>
      </c>
      <c r="V12" s="319"/>
      <c r="W12" s="320"/>
      <c r="X12" s="246"/>
      <c r="Y12" s="322">
        <f>V12+W12+X12</f>
        <v>0</v>
      </c>
      <c r="Z12" s="319"/>
      <c r="AA12" s="320"/>
      <c r="AB12" s="246"/>
      <c r="AC12" s="322">
        <f>Z12+AA12+AB12</f>
        <v>0</v>
      </c>
      <c r="AD12" s="319"/>
      <c r="AE12" s="320"/>
      <c r="AF12" s="246"/>
      <c r="AG12" s="322">
        <f>AD12+AE12+AF12</f>
        <v>0</v>
      </c>
      <c r="AH12" s="319"/>
      <c r="AI12" s="320"/>
      <c r="AJ12" s="246"/>
      <c r="AK12" s="322">
        <f>AH12+AI12+AJ12</f>
        <v>0</v>
      </c>
    </row>
    <row r="13" spans="1:37" ht="15.75" thickBot="1">
      <c r="A13" s="229" t="s">
        <v>1305</v>
      </c>
      <c r="B13" s="329">
        <v>1110</v>
      </c>
      <c r="C13" s="330">
        <v>0</v>
      </c>
      <c r="D13" s="325">
        <v>44134</v>
      </c>
      <c r="E13" s="326">
        <f>B13+D13+C13</f>
        <v>45244</v>
      </c>
      <c r="F13" s="323"/>
      <c r="G13" s="324"/>
      <c r="H13" s="325"/>
      <c r="I13" s="326">
        <f>F13+H13+G13</f>
        <v>0</v>
      </c>
      <c r="J13" s="323"/>
      <c r="K13" s="324"/>
      <c r="L13" s="325"/>
      <c r="M13" s="326">
        <f>J13+L13+K13</f>
        <v>0</v>
      </c>
      <c r="N13" s="323"/>
      <c r="O13" s="324"/>
      <c r="P13" s="325"/>
      <c r="Q13" s="326">
        <f>N13+P13+O13</f>
        <v>0</v>
      </c>
      <c r="R13" s="331"/>
      <c r="S13" s="324"/>
      <c r="T13" s="325"/>
      <c r="U13" s="327">
        <f>R13+S13+T13</f>
        <v>0</v>
      </c>
      <c r="V13" s="331"/>
      <c r="W13" s="324"/>
      <c r="X13" s="325"/>
      <c r="Y13" s="327">
        <f>V13+W13+X13</f>
        <v>0</v>
      </c>
      <c r="Z13" s="331"/>
      <c r="AA13" s="324"/>
      <c r="AB13" s="325"/>
      <c r="AC13" s="327">
        <f>Z13+AA13+AB13</f>
        <v>0</v>
      </c>
      <c r="AD13" s="331"/>
      <c r="AE13" s="324"/>
      <c r="AF13" s="325"/>
      <c r="AG13" s="327">
        <f>AD13+AE13+AF13</f>
        <v>0</v>
      </c>
      <c r="AH13" s="331"/>
      <c r="AI13" s="324"/>
      <c r="AJ13" s="325"/>
      <c r="AK13" s="327">
        <f>AH13+AI13+AJ13</f>
        <v>0</v>
      </c>
    </row>
    <row r="15" spans="1:37" ht="15.75" thickBot="1">
      <c r="A15" s="468" t="s">
        <v>1306</v>
      </c>
      <c r="B15" s="468"/>
      <c r="C15" s="468"/>
      <c r="D15" s="468"/>
      <c r="E15" s="468"/>
      <c r="F15" s="468"/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8"/>
      <c r="T15" s="468"/>
      <c r="U15" s="468"/>
      <c r="V15" s="468"/>
      <c r="W15" s="468"/>
      <c r="X15" s="468"/>
      <c r="Y15" s="468"/>
      <c r="Z15" s="468"/>
      <c r="AA15" s="468"/>
      <c r="AB15" s="468"/>
      <c r="AC15" s="468"/>
      <c r="AD15" s="468"/>
      <c r="AE15" s="468"/>
      <c r="AF15" s="468"/>
      <c r="AG15" s="468"/>
      <c r="AH15" s="468"/>
      <c r="AI15" s="468"/>
      <c r="AJ15" s="468"/>
      <c r="AK15" s="468"/>
    </row>
    <row r="16" spans="1:37">
      <c r="A16" s="2"/>
      <c r="B16" s="447" t="s">
        <v>1294</v>
      </c>
      <c r="C16" s="448"/>
      <c r="D16" s="448"/>
      <c r="E16" s="449"/>
      <c r="F16" s="450" t="s">
        <v>1295</v>
      </c>
      <c r="G16" s="451"/>
      <c r="H16" s="451"/>
      <c r="I16" s="452"/>
      <c r="J16" s="453" t="s">
        <v>1296</v>
      </c>
      <c r="K16" s="454"/>
      <c r="L16" s="454"/>
      <c r="M16" s="455"/>
      <c r="N16" s="456" t="s">
        <v>1297</v>
      </c>
      <c r="O16" s="457"/>
      <c r="P16" s="457"/>
      <c r="Q16" s="458"/>
      <c r="R16" s="459" t="s">
        <v>1298</v>
      </c>
      <c r="S16" s="460"/>
      <c r="T16" s="460"/>
      <c r="U16" s="461"/>
      <c r="V16" s="441" t="s">
        <v>1299</v>
      </c>
      <c r="W16" s="442"/>
      <c r="X16" s="442"/>
      <c r="Y16" s="443"/>
      <c r="Z16" s="444" t="s">
        <v>1300</v>
      </c>
      <c r="AA16" s="445"/>
      <c r="AB16" s="445"/>
      <c r="AC16" s="446"/>
      <c r="AD16" s="462" t="s">
        <v>1301</v>
      </c>
      <c r="AE16" s="463"/>
      <c r="AF16" s="463"/>
      <c r="AG16" s="464"/>
      <c r="AH16" s="465" t="s">
        <v>1302</v>
      </c>
      <c r="AI16" s="466"/>
      <c r="AJ16" s="466"/>
      <c r="AK16" s="467"/>
    </row>
    <row r="17" spans="1:37" ht="15.75" thickBot="1">
      <c r="A17" s="2"/>
      <c r="B17" s="314" t="s">
        <v>269</v>
      </c>
      <c r="C17" s="315" t="s">
        <v>1211</v>
      </c>
      <c r="D17" s="315" t="s">
        <v>7</v>
      </c>
      <c r="E17" s="328" t="s">
        <v>5</v>
      </c>
      <c r="F17" s="314" t="s">
        <v>269</v>
      </c>
      <c r="G17" s="315" t="s">
        <v>1211</v>
      </c>
      <c r="H17" s="315" t="s">
        <v>7</v>
      </c>
      <c r="I17" s="328" t="s">
        <v>5</v>
      </c>
      <c r="J17" s="314" t="s">
        <v>269</v>
      </c>
      <c r="K17" s="315" t="s">
        <v>1211</v>
      </c>
      <c r="L17" s="315" t="s">
        <v>7</v>
      </c>
      <c r="M17" s="328" t="s">
        <v>5</v>
      </c>
      <c r="N17" s="314" t="s">
        <v>269</v>
      </c>
      <c r="O17" s="315" t="s">
        <v>1211</v>
      </c>
      <c r="P17" s="315" t="s">
        <v>7</v>
      </c>
      <c r="Q17" s="328" t="s">
        <v>5</v>
      </c>
      <c r="R17" s="314" t="s">
        <v>269</v>
      </c>
      <c r="S17" s="315" t="s">
        <v>1211</v>
      </c>
      <c r="T17" s="315" t="s">
        <v>7</v>
      </c>
      <c r="U17" s="317" t="s">
        <v>5</v>
      </c>
      <c r="V17" s="314" t="s">
        <v>269</v>
      </c>
      <c r="W17" s="315" t="s">
        <v>1211</v>
      </c>
      <c r="X17" s="315" t="s">
        <v>7</v>
      </c>
      <c r="Y17" s="317" t="s">
        <v>5</v>
      </c>
      <c r="Z17" s="314" t="s">
        <v>269</v>
      </c>
      <c r="AA17" s="315" t="s">
        <v>1211</v>
      </c>
      <c r="AB17" s="315" t="s">
        <v>7</v>
      </c>
      <c r="AC17" s="317" t="s">
        <v>5</v>
      </c>
      <c r="AD17" s="314" t="s">
        <v>269</v>
      </c>
      <c r="AE17" s="315" t="s">
        <v>1211</v>
      </c>
      <c r="AF17" s="315" t="s">
        <v>7</v>
      </c>
      <c r="AG17" s="317" t="s">
        <v>5</v>
      </c>
      <c r="AH17" s="314" t="s">
        <v>269</v>
      </c>
      <c r="AI17" s="315" t="s">
        <v>1211</v>
      </c>
      <c r="AJ17" s="315" t="s">
        <v>7</v>
      </c>
      <c r="AK17" s="317" t="s">
        <v>5</v>
      </c>
    </row>
    <row r="18" spans="1:37">
      <c r="A18" s="227" t="s">
        <v>1303</v>
      </c>
      <c r="B18" s="311">
        <v>23</v>
      </c>
      <c r="C18" s="312">
        <v>2</v>
      </c>
      <c r="D18" s="239">
        <v>59</v>
      </c>
      <c r="E18" s="313">
        <f>B18+D18+C18</f>
        <v>84</v>
      </c>
      <c r="F18" s="235"/>
      <c r="G18" s="239"/>
      <c r="H18" s="239"/>
      <c r="I18" s="313">
        <f>F18+H18+G18</f>
        <v>0</v>
      </c>
      <c r="J18" s="235"/>
      <c r="K18" s="239"/>
      <c r="L18" s="239"/>
      <c r="M18" s="313">
        <f>J18+L18+K18</f>
        <v>0</v>
      </c>
      <c r="N18" s="235"/>
      <c r="O18" s="239"/>
      <c r="P18" s="239"/>
      <c r="Q18" s="313">
        <f>N18+P18+O18</f>
        <v>0</v>
      </c>
      <c r="R18" s="311"/>
      <c r="S18" s="312"/>
      <c r="T18" s="239"/>
      <c r="U18" s="318">
        <f>R18+S18+T18</f>
        <v>0</v>
      </c>
      <c r="V18" s="332"/>
      <c r="W18" s="333"/>
      <c r="X18" s="334"/>
      <c r="Y18" s="318">
        <f>V18+W18+X18</f>
        <v>0</v>
      </c>
      <c r="Z18" s="332"/>
      <c r="AA18" s="333"/>
      <c r="AB18" s="334"/>
      <c r="AC18" s="318">
        <f>Z18+AA18+AB18</f>
        <v>0</v>
      </c>
      <c r="AD18" s="332"/>
      <c r="AE18" s="333"/>
      <c r="AF18" s="334"/>
      <c r="AG18" s="318">
        <f>AD18+AE18+AF18</f>
        <v>0</v>
      </c>
      <c r="AH18" s="332"/>
      <c r="AI18" s="333"/>
      <c r="AJ18" s="334"/>
      <c r="AK18" s="318">
        <f>AH18+AI18+AJ18</f>
        <v>0</v>
      </c>
    </row>
    <row r="19" spans="1:37">
      <c r="A19" s="228" t="s">
        <v>1304</v>
      </c>
      <c r="B19" s="319">
        <v>27</v>
      </c>
      <c r="C19" s="320">
        <v>2</v>
      </c>
      <c r="D19" s="246">
        <v>1016</v>
      </c>
      <c r="E19" s="321">
        <f>B19+D19+C19</f>
        <v>1045</v>
      </c>
      <c r="F19" s="242"/>
      <c r="G19" s="246"/>
      <c r="H19" s="246"/>
      <c r="I19" s="321">
        <f>F19+H19+G19</f>
        <v>0</v>
      </c>
      <c r="J19" s="242"/>
      <c r="K19" s="246"/>
      <c r="L19" s="246"/>
      <c r="M19" s="321">
        <f>J19+L19+K19</f>
        <v>0</v>
      </c>
      <c r="N19" s="242"/>
      <c r="O19" s="246"/>
      <c r="P19" s="246"/>
      <c r="Q19" s="321">
        <f>N19+P19+O19</f>
        <v>0</v>
      </c>
      <c r="R19" s="319"/>
      <c r="S19" s="320"/>
      <c r="T19" s="246"/>
      <c r="U19" s="322">
        <f>R19+S19+T19</f>
        <v>0</v>
      </c>
      <c r="V19" s="335"/>
      <c r="W19" s="336"/>
      <c r="X19" s="337"/>
      <c r="Y19" s="322">
        <f>V19+W19+X19</f>
        <v>0</v>
      </c>
      <c r="Z19" s="335"/>
      <c r="AA19" s="336"/>
      <c r="AB19" s="337"/>
      <c r="AC19" s="322">
        <f>Z19+AA19+AB19</f>
        <v>0</v>
      </c>
      <c r="AD19" s="335"/>
      <c r="AE19" s="336"/>
      <c r="AF19" s="337"/>
      <c r="AG19" s="322">
        <f>AD19+AE19+AF19</f>
        <v>0</v>
      </c>
      <c r="AH19" s="335"/>
      <c r="AI19" s="336"/>
      <c r="AJ19" s="337"/>
      <c r="AK19" s="322">
        <f>AH19+AI19+AJ19</f>
        <v>0</v>
      </c>
    </row>
    <row r="20" spans="1:37" ht="15.75" thickBot="1">
      <c r="A20" s="229" t="s">
        <v>1305</v>
      </c>
      <c r="B20" s="329">
        <v>3402</v>
      </c>
      <c r="C20" s="330">
        <v>16</v>
      </c>
      <c r="D20" s="325">
        <v>141351</v>
      </c>
      <c r="E20" s="326">
        <f>B20+D20+C20</f>
        <v>144769</v>
      </c>
      <c r="F20" s="338"/>
      <c r="G20" s="325"/>
      <c r="H20" s="325"/>
      <c r="I20" s="326">
        <f>F20+H20+G20</f>
        <v>0</v>
      </c>
      <c r="J20" s="338"/>
      <c r="K20" s="325"/>
      <c r="L20" s="325"/>
      <c r="M20" s="326">
        <f>J20+L20+K20</f>
        <v>0</v>
      </c>
      <c r="N20" s="338"/>
      <c r="O20" s="325"/>
      <c r="P20" s="325"/>
      <c r="Q20" s="326">
        <f>N20+P20+O20</f>
        <v>0</v>
      </c>
      <c r="R20" s="331"/>
      <c r="S20" s="339"/>
      <c r="T20" s="340"/>
      <c r="U20" s="327">
        <f>R20+S20+T20</f>
        <v>0</v>
      </c>
      <c r="V20" s="331"/>
      <c r="W20" s="341"/>
      <c r="X20" s="342"/>
      <c r="Y20" s="327">
        <f>V20+W20+X20</f>
        <v>0</v>
      </c>
      <c r="Z20" s="331"/>
      <c r="AA20" s="341"/>
      <c r="AB20" s="342"/>
      <c r="AC20" s="327">
        <f>Z20+AA20+AB20</f>
        <v>0</v>
      </c>
      <c r="AD20" s="331"/>
      <c r="AE20" s="341"/>
      <c r="AF20" s="342"/>
      <c r="AG20" s="327">
        <f>AD20+AE20+AF20</f>
        <v>0</v>
      </c>
      <c r="AH20" s="331"/>
      <c r="AI20" s="341"/>
      <c r="AJ20" s="342"/>
      <c r="AK20" s="327">
        <f>AH20+AI20+AJ20</f>
        <v>0</v>
      </c>
    </row>
    <row r="25" spans="1:37">
      <c r="D25" s="230"/>
    </row>
  </sheetData>
  <mergeCells count="30">
    <mergeCell ref="A15:AK15"/>
    <mergeCell ref="B16:E16"/>
    <mergeCell ref="F16:I16"/>
    <mergeCell ref="J16:M16"/>
    <mergeCell ref="N16:Q16"/>
    <mergeCell ref="R16:U16"/>
    <mergeCell ref="V16:Y16"/>
    <mergeCell ref="Z16:AC16"/>
    <mergeCell ref="AD16:AG16"/>
    <mergeCell ref="AH16:AK16"/>
    <mergeCell ref="A8:AK8"/>
    <mergeCell ref="B9:E9"/>
    <mergeCell ref="F9:I9"/>
    <mergeCell ref="J9:M9"/>
    <mergeCell ref="N9:Q9"/>
    <mergeCell ref="R9:U9"/>
    <mergeCell ref="V9:Y9"/>
    <mergeCell ref="Z9:AC9"/>
    <mergeCell ref="AD9:AG9"/>
    <mergeCell ref="AH9:AK9"/>
    <mergeCell ref="A1:AK1"/>
    <mergeCell ref="B2:E2"/>
    <mergeCell ref="F2:I2"/>
    <mergeCell ref="J2:M2"/>
    <mergeCell ref="N2:Q2"/>
    <mergeCell ref="R2:U2"/>
    <mergeCell ref="V2:Y2"/>
    <mergeCell ref="Z2:AC2"/>
    <mergeCell ref="AD2:AG2"/>
    <mergeCell ref="AH2:AK2"/>
  </mergeCells>
  <printOptions horizontalCentered="1"/>
  <pageMargins left="0.15748031496062992" right="0.23622047244094491" top="0.94488188976377963" bottom="0.74803149606299213" header="0.31496062992125984" footer="0.31496062992125984"/>
  <pageSetup paperSize="5" scale="75" firstPageNumber="44" orientation="landscape" useFirstPageNumber="1" r:id="rId1"/>
  <headerFooter>
    <oddHeader>&amp;C&amp;"-,Bold"&amp;12SCHOOL AUTHORITIES</oddHeader>
    <oddFooter>&amp;L_x000D_&amp;1#&amp;"Calibri"&amp;11&amp;K000000 Classification: Public&amp;C&amp;P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-0.249977111117893"/>
  </sheetPr>
  <dimension ref="A1:AB26"/>
  <sheetViews>
    <sheetView view="pageLayout" topLeftCell="A4" zoomScaleNormal="100" workbookViewId="0">
      <selection activeCell="Z17" sqref="Z17:AB17"/>
    </sheetView>
  </sheetViews>
  <sheetFormatPr defaultRowHeight="15"/>
  <cols>
    <col min="1" max="1" width="12.140625" bestFit="1" customWidth="1"/>
    <col min="2" max="2" width="5.7109375" bestFit="1" customWidth="1"/>
    <col min="3" max="3" width="3.28515625" bestFit="1" customWidth="1"/>
    <col min="4" max="4" width="6.5703125" bestFit="1" customWidth="1"/>
    <col min="5" max="5" width="5.7109375" bestFit="1" customWidth="1"/>
    <col min="6" max="6" width="3.5703125" bestFit="1" customWidth="1"/>
    <col min="7" max="7" width="6.5703125" bestFit="1" customWidth="1"/>
    <col min="8" max="8" width="5.7109375" bestFit="1" customWidth="1"/>
    <col min="9" max="9" width="3.5703125" bestFit="1" customWidth="1"/>
    <col min="10" max="10" width="6.5703125" bestFit="1" customWidth="1"/>
    <col min="11" max="11" width="5.7109375" bestFit="1" customWidth="1"/>
    <col min="12" max="12" width="3.5703125" bestFit="1" customWidth="1"/>
    <col min="13" max="13" width="6.5703125" bestFit="1" customWidth="1"/>
    <col min="14" max="14" width="5.7109375" bestFit="1" customWidth="1"/>
    <col min="15" max="15" width="3.28515625" bestFit="1" customWidth="1"/>
    <col min="16" max="16" width="6.5703125" bestFit="1" customWidth="1"/>
    <col min="17" max="17" width="5.7109375" bestFit="1" customWidth="1"/>
    <col min="18" max="18" width="3.28515625" bestFit="1" customWidth="1"/>
    <col min="19" max="19" width="6.5703125" bestFit="1" customWidth="1"/>
    <col min="20" max="20" width="5.7109375" bestFit="1" customWidth="1"/>
    <col min="21" max="21" width="3.28515625" bestFit="1" customWidth="1"/>
    <col min="22" max="22" width="6.5703125" bestFit="1" customWidth="1"/>
    <col min="23" max="23" width="5.7109375" bestFit="1" customWidth="1"/>
    <col min="24" max="24" width="3.28515625" bestFit="1" customWidth="1"/>
    <col min="25" max="25" width="6.5703125" bestFit="1" customWidth="1"/>
    <col min="26" max="26" width="5.7109375" bestFit="1" customWidth="1"/>
    <col min="27" max="27" width="3.28515625" bestFit="1" customWidth="1"/>
    <col min="28" max="28" width="6.5703125" bestFit="1" customWidth="1"/>
  </cols>
  <sheetData>
    <row r="1" spans="1:28" ht="15.75" thickBot="1">
      <c r="A1" s="468" t="s">
        <v>1327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</row>
    <row r="2" spans="1:28">
      <c r="A2" s="1"/>
      <c r="B2" s="484" t="s">
        <v>1334</v>
      </c>
      <c r="C2" s="485"/>
      <c r="D2" s="486"/>
      <c r="E2" s="484" t="s">
        <v>1335</v>
      </c>
      <c r="F2" s="485"/>
      <c r="G2" s="486"/>
      <c r="H2" s="484" t="s">
        <v>1336</v>
      </c>
      <c r="I2" s="485"/>
      <c r="J2" s="486"/>
      <c r="K2" s="484" t="s">
        <v>1337</v>
      </c>
      <c r="L2" s="485"/>
      <c r="M2" s="486"/>
      <c r="N2" s="484" t="s">
        <v>1338</v>
      </c>
      <c r="O2" s="485"/>
      <c r="P2" s="486"/>
      <c r="Q2" s="484" t="s">
        <v>1339</v>
      </c>
      <c r="R2" s="485"/>
      <c r="S2" s="486"/>
      <c r="T2" s="484" t="s">
        <v>1340</v>
      </c>
      <c r="U2" s="485"/>
      <c r="V2" s="486"/>
      <c r="W2" s="484" t="s">
        <v>1341</v>
      </c>
      <c r="X2" s="485"/>
      <c r="Y2" s="486"/>
      <c r="Z2" s="484" t="s">
        <v>1342</v>
      </c>
      <c r="AA2" s="485"/>
      <c r="AB2" s="486"/>
    </row>
    <row r="3" spans="1:28" ht="15.75" thickBot="1">
      <c r="A3" s="1"/>
      <c r="B3" s="231" t="s">
        <v>269</v>
      </c>
      <c r="C3" s="232" t="s">
        <v>1211</v>
      </c>
      <c r="D3" s="233" t="s">
        <v>7</v>
      </c>
      <c r="E3" s="231" t="s">
        <v>269</v>
      </c>
      <c r="F3" s="232" t="s">
        <v>1211</v>
      </c>
      <c r="G3" s="233" t="s">
        <v>7</v>
      </c>
      <c r="H3" s="231" t="s">
        <v>269</v>
      </c>
      <c r="I3" s="232" t="s">
        <v>1211</v>
      </c>
      <c r="J3" s="233" t="s">
        <v>7</v>
      </c>
      <c r="K3" s="231" t="s">
        <v>269</v>
      </c>
      <c r="L3" s="232" t="s">
        <v>1211</v>
      </c>
      <c r="M3" s="233" t="s">
        <v>7</v>
      </c>
      <c r="N3" s="231" t="s">
        <v>269</v>
      </c>
      <c r="O3" s="232" t="s">
        <v>1211</v>
      </c>
      <c r="P3" s="233" t="s">
        <v>7</v>
      </c>
      <c r="Q3" s="231" t="s">
        <v>269</v>
      </c>
      <c r="R3" s="232" t="s">
        <v>1211</v>
      </c>
      <c r="S3" s="233" t="s">
        <v>7</v>
      </c>
      <c r="T3" s="231" t="s">
        <v>269</v>
      </c>
      <c r="U3" s="232" t="s">
        <v>1211</v>
      </c>
      <c r="V3" s="233" t="s">
        <v>7</v>
      </c>
      <c r="W3" s="231" t="s">
        <v>269</v>
      </c>
      <c r="X3" s="232" t="s">
        <v>1211</v>
      </c>
      <c r="Y3" s="233" t="s">
        <v>7</v>
      </c>
      <c r="Z3" s="231" t="s">
        <v>269</v>
      </c>
      <c r="AA3" s="232" t="s">
        <v>1211</v>
      </c>
      <c r="AB3" s="233" t="s">
        <v>7</v>
      </c>
    </row>
    <row r="4" spans="1:28">
      <c r="A4" s="234" t="s">
        <v>1</v>
      </c>
      <c r="B4" s="235">
        <v>0</v>
      </c>
      <c r="C4" s="236">
        <v>0</v>
      </c>
      <c r="D4" s="237">
        <f>[2]Francophones!C3</f>
        <v>5</v>
      </c>
      <c r="E4" s="235">
        <f>[2]Francophones!E3</f>
        <v>0</v>
      </c>
      <c r="F4" s="236">
        <v>0</v>
      </c>
      <c r="G4" s="237">
        <f>[2]Francophones!F3</f>
        <v>5</v>
      </c>
      <c r="H4" s="235">
        <f>[2]Francophones!H3</f>
        <v>0</v>
      </c>
      <c r="I4" s="236">
        <v>0</v>
      </c>
      <c r="J4" s="237">
        <f>[2]Francophones!I3</f>
        <v>5</v>
      </c>
      <c r="K4" s="238">
        <f>[2]Francophones!K3</f>
        <v>0</v>
      </c>
      <c r="L4" s="239">
        <v>0</v>
      </c>
      <c r="M4" s="240">
        <f>[2]Francophones!L3</f>
        <v>5</v>
      </c>
      <c r="N4" s="238">
        <v>0</v>
      </c>
      <c r="O4" s="239">
        <v>0</v>
      </c>
      <c r="P4" s="240">
        <v>5</v>
      </c>
      <c r="Q4" s="238">
        <v>0</v>
      </c>
      <c r="R4" s="239">
        <v>0</v>
      </c>
      <c r="S4" s="240">
        <v>4</v>
      </c>
      <c r="T4" s="238">
        <v>0</v>
      </c>
      <c r="U4" s="239">
        <v>0</v>
      </c>
      <c r="V4" s="240">
        <v>4</v>
      </c>
      <c r="W4" s="238">
        <v>0</v>
      </c>
      <c r="X4" s="239">
        <v>0</v>
      </c>
      <c r="Y4" s="240">
        <v>4</v>
      </c>
      <c r="Z4" s="238">
        <v>0</v>
      </c>
      <c r="AA4" s="239">
        <v>0</v>
      </c>
      <c r="AB4" s="240">
        <v>4</v>
      </c>
    </row>
    <row r="5" spans="1:28">
      <c r="A5" s="241" t="s">
        <v>1307</v>
      </c>
      <c r="B5" s="242">
        <f>'[2]French as a Second Language'!B3</f>
        <v>37</v>
      </c>
      <c r="C5" s="243">
        <v>0</v>
      </c>
      <c r="D5" s="244">
        <f>'[2]French as a Second Language'!C3</f>
        <v>63</v>
      </c>
      <c r="E5" s="242">
        <f>[1]Authorities!F18</f>
        <v>33</v>
      </c>
      <c r="F5" s="243">
        <f>[1]Authorities!G18</f>
        <v>3</v>
      </c>
      <c r="G5" s="244">
        <f>'[2]French as a Second Language'!G3</f>
        <v>64</v>
      </c>
      <c r="H5" s="242">
        <f>[1]Authorities!J18</f>
        <v>29</v>
      </c>
      <c r="I5" s="243">
        <f>[1]Authorities!K18</f>
        <v>3</v>
      </c>
      <c r="J5" s="244">
        <f>'[2]French as a Second Language'!J3</f>
        <v>65</v>
      </c>
      <c r="K5" s="245">
        <f>[1]Authorities!N18</f>
        <v>27</v>
      </c>
      <c r="L5" s="246">
        <f>[1]Authorities!O18</f>
        <v>3</v>
      </c>
      <c r="M5" s="247">
        <v>65</v>
      </c>
      <c r="N5" s="245">
        <v>27</v>
      </c>
      <c r="O5" s="246">
        <v>2</v>
      </c>
      <c r="P5" s="247">
        <v>63</v>
      </c>
      <c r="Q5" s="248">
        <v>26</v>
      </c>
      <c r="R5" s="249">
        <v>2</v>
      </c>
      <c r="S5" s="250">
        <v>62</v>
      </c>
      <c r="T5" s="248">
        <v>23</v>
      </c>
      <c r="U5" s="249">
        <v>2</v>
      </c>
      <c r="V5" s="250">
        <v>61</v>
      </c>
      <c r="W5" s="248">
        <v>22</v>
      </c>
      <c r="X5" s="249">
        <v>2</v>
      </c>
      <c r="Y5" s="250">
        <v>61</v>
      </c>
      <c r="Z5" s="248">
        <v>24</v>
      </c>
      <c r="AA5" s="249">
        <v>1</v>
      </c>
      <c r="AB5" s="250">
        <v>61</v>
      </c>
    </row>
    <row r="6" spans="1:28">
      <c r="A6" s="251" t="s">
        <v>1308</v>
      </c>
      <c r="B6" s="253">
        <f>'[2]Alternative French'!B3</f>
        <v>4</v>
      </c>
      <c r="C6" s="254">
        <v>0</v>
      </c>
      <c r="D6" s="255">
        <f>'[2]Alternative French'!C3</f>
        <v>40</v>
      </c>
      <c r="E6" s="253">
        <v>3</v>
      </c>
      <c r="F6" s="254">
        <v>0</v>
      </c>
      <c r="G6" s="255">
        <f>'[2]Alternative French'!F3</f>
        <v>41</v>
      </c>
      <c r="H6" s="253">
        <f>'[2]Alternative French'!H3</f>
        <v>4</v>
      </c>
      <c r="I6" s="254">
        <v>0</v>
      </c>
      <c r="J6" s="255">
        <f>'[2]Alternative French'!I3</f>
        <v>43</v>
      </c>
      <c r="K6" s="256">
        <f>'[2]Alternative French'!K3</f>
        <v>4</v>
      </c>
      <c r="L6" s="257">
        <v>0</v>
      </c>
      <c r="M6" s="258">
        <v>43</v>
      </c>
      <c r="N6" s="256">
        <v>4</v>
      </c>
      <c r="O6" s="257">
        <v>0</v>
      </c>
      <c r="P6" s="258">
        <v>42</v>
      </c>
      <c r="Q6" s="256">
        <v>3</v>
      </c>
      <c r="R6" s="257">
        <v>0</v>
      </c>
      <c r="S6" s="258">
        <v>42</v>
      </c>
      <c r="T6" s="256">
        <v>3</v>
      </c>
      <c r="U6" s="257">
        <v>0</v>
      </c>
      <c r="V6" s="258">
        <v>42</v>
      </c>
      <c r="W6" s="256">
        <v>3</v>
      </c>
      <c r="X6" s="257">
        <v>0</v>
      </c>
      <c r="Y6" s="258">
        <v>42</v>
      </c>
      <c r="Z6" s="256">
        <v>3</v>
      </c>
      <c r="AA6" s="257">
        <v>0</v>
      </c>
      <c r="AB6" s="258">
        <v>43</v>
      </c>
    </row>
    <row r="7" spans="1:28">
      <c r="A7" s="259" t="s">
        <v>1309</v>
      </c>
      <c r="B7" s="260">
        <f t="shared" ref="B7:N7" si="0">B4+B5+B6</f>
        <v>41</v>
      </c>
      <c r="C7" s="261">
        <v>0</v>
      </c>
      <c r="D7" s="262">
        <f t="shared" si="0"/>
        <v>108</v>
      </c>
      <c r="E7" s="260">
        <f t="shared" si="0"/>
        <v>36</v>
      </c>
      <c r="F7" s="261">
        <f>F4+F5+F6</f>
        <v>3</v>
      </c>
      <c r="G7" s="262">
        <f t="shared" si="0"/>
        <v>110</v>
      </c>
      <c r="H7" s="260">
        <f t="shared" si="0"/>
        <v>33</v>
      </c>
      <c r="I7" s="261">
        <f>I4+I5+I6</f>
        <v>3</v>
      </c>
      <c r="J7" s="262">
        <f t="shared" si="0"/>
        <v>113</v>
      </c>
      <c r="K7" s="263">
        <f t="shared" si="0"/>
        <v>31</v>
      </c>
      <c r="L7" s="264">
        <v>3</v>
      </c>
      <c r="M7" s="265">
        <f t="shared" si="0"/>
        <v>113</v>
      </c>
      <c r="N7" s="263">
        <f t="shared" si="0"/>
        <v>31</v>
      </c>
      <c r="O7" s="264">
        <f t="shared" ref="O7:AB7" si="1">O4+O5+O6</f>
        <v>2</v>
      </c>
      <c r="P7" s="265">
        <f t="shared" si="1"/>
        <v>110</v>
      </c>
      <c r="Q7" s="263">
        <f t="shared" si="1"/>
        <v>29</v>
      </c>
      <c r="R7" s="264">
        <f t="shared" si="1"/>
        <v>2</v>
      </c>
      <c r="S7" s="265">
        <f t="shared" si="1"/>
        <v>108</v>
      </c>
      <c r="T7" s="263">
        <f t="shared" si="1"/>
        <v>26</v>
      </c>
      <c r="U7" s="264">
        <f t="shared" si="1"/>
        <v>2</v>
      </c>
      <c r="V7" s="265">
        <f t="shared" si="1"/>
        <v>107</v>
      </c>
      <c r="W7" s="263">
        <f t="shared" si="1"/>
        <v>25</v>
      </c>
      <c r="X7" s="264">
        <f t="shared" si="1"/>
        <v>2</v>
      </c>
      <c r="Y7" s="265">
        <f t="shared" si="1"/>
        <v>107</v>
      </c>
      <c r="Z7" s="263">
        <f t="shared" si="1"/>
        <v>27</v>
      </c>
      <c r="AA7" s="264">
        <f t="shared" si="1"/>
        <v>1</v>
      </c>
      <c r="AB7" s="265">
        <f t="shared" si="1"/>
        <v>108</v>
      </c>
    </row>
    <row r="8" spans="1:28" ht="15.75" thickBot="1">
      <c r="A8" s="266" t="s">
        <v>1310</v>
      </c>
      <c r="B8" s="478">
        <f>B7+D7+C7</f>
        <v>149</v>
      </c>
      <c r="C8" s="479"/>
      <c r="D8" s="480"/>
      <c r="E8" s="478">
        <f>E7+G7+F7</f>
        <v>149</v>
      </c>
      <c r="F8" s="479"/>
      <c r="G8" s="480"/>
      <c r="H8" s="478">
        <f>H7+J7+I7</f>
        <v>149</v>
      </c>
      <c r="I8" s="479"/>
      <c r="J8" s="480"/>
      <c r="K8" s="478">
        <f>K7+M7+L7</f>
        <v>147</v>
      </c>
      <c r="L8" s="479"/>
      <c r="M8" s="480"/>
      <c r="N8" s="478">
        <f>N7+P7+O7</f>
        <v>143</v>
      </c>
      <c r="O8" s="479"/>
      <c r="P8" s="480"/>
      <c r="Q8" s="478">
        <f>Q7+S7+R7</f>
        <v>139</v>
      </c>
      <c r="R8" s="479"/>
      <c r="S8" s="480"/>
      <c r="T8" s="478">
        <f>T7+V7+U7</f>
        <v>135</v>
      </c>
      <c r="U8" s="479"/>
      <c r="V8" s="480"/>
      <c r="W8" s="478">
        <f>W7+Y7+X7</f>
        <v>134</v>
      </c>
      <c r="X8" s="479"/>
      <c r="Y8" s="480"/>
      <c r="Z8" s="478">
        <f>Z7+AB7+AA7</f>
        <v>136</v>
      </c>
      <c r="AA8" s="479"/>
      <c r="AB8" s="480"/>
    </row>
    <row r="9" spans="1:2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28" ht="15.75" thickBot="1">
      <c r="A10" s="468" t="s">
        <v>1311</v>
      </c>
      <c r="B10" s="468"/>
      <c r="C10" s="468"/>
      <c r="D10" s="468"/>
      <c r="E10" s="468"/>
      <c r="F10" s="468"/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</row>
    <row r="11" spans="1:28">
      <c r="A11" s="1"/>
      <c r="B11" s="481" t="s">
        <v>1334</v>
      </c>
      <c r="C11" s="482"/>
      <c r="D11" s="483"/>
      <c r="E11" s="481" t="s">
        <v>1335</v>
      </c>
      <c r="F11" s="482"/>
      <c r="G11" s="483"/>
      <c r="H11" s="481" t="s">
        <v>1336</v>
      </c>
      <c r="I11" s="482"/>
      <c r="J11" s="483"/>
      <c r="K11" s="481" t="s">
        <v>1337</v>
      </c>
      <c r="L11" s="482"/>
      <c r="M11" s="483"/>
      <c r="N11" s="481" t="s">
        <v>1338</v>
      </c>
      <c r="O11" s="482"/>
      <c r="P11" s="483"/>
      <c r="Q11" s="481" t="s">
        <v>1339</v>
      </c>
      <c r="R11" s="482"/>
      <c r="S11" s="483"/>
      <c r="T11" s="481" t="s">
        <v>1340</v>
      </c>
      <c r="U11" s="482"/>
      <c r="V11" s="483"/>
      <c r="W11" s="481" t="s">
        <v>1341</v>
      </c>
      <c r="X11" s="482"/>
      <c r="Y11" s="483"/>
      <c r="Z11" s="481" t="s">
        <v>1342</v>
      </c>
      <c r="AA11" s="482"/>
      <c r="AB11" s="483"/>
    </row>
    <row r="12" spans="1:28" ht="15.75" thickBot="1">
      <c r="A12" s="1"/>
      <c r="B12" s="267" t="s">
        <v>269</v>
      </c>
      <c r="C12" s="268" t="s">
        <v>1211</v>
      </c>
      <c r="D12" s="269" t="s">
        <v>7</v>
      </c>
      <c r="E12" s="267" t="s">
        <v>269</v>
      </c>
      <c r="F12" s="268" t="s">
        <v>1211</v>
      </c>
      <c r="G12" s="269" t="s">
        <v>7</v>
      </c>
      <c r="H12" s="267" t="s">
        <v>269</v>
      </c>
      <c r="I12" s="268" t="s">
        <v>1211</v>
      </c>
      <c r="J12" s="269" t="s">
        <v>7</v>
      </c>
      <c r="K12" s="267" t="s">
        <v>269</v>
      </c>
      <c r="L12" s="268" t="s">
        <v>1211</v>
      </c>
      <c r="M12" s="269" t="s">
        <v>7</v>
      </c>
      <c r="N12" s="267" t="s">
        <v>269</v>
      </c>
      <c r="O12" s="268" t="s">
        <v>1211</v>
      </c>
      <c r="P12" s="269" t="s">
        <v>7</v>
      </c>
      <c r="Q12" s="267" t="s">
        <v>269</v>
      </c>
      <c r="R12" s="268" t="s">
        <v>1211</v>
      </c>
      <c r="S12" s="269" t="s">
        <v>7</v>
      </c>
      <c r="T12" s="267" t="s">
        <v>269</v>
      </c>
      <c r="U12" s="268" t="s">
        <v>1211</v>
      </c>
      <c r="V12" s="269" t="s">
        <v>7</v>
      </c>
      <c r="W12" s="267" t="s">
        <v>269</v>
      </c>
      <c r="X12" s="268" t="s">
        <v>1211</v>
      </c>
      <c r="Y12" s="269" t="s">
        <v>7</v>
      </c>
      <c r="Z12" s="267" t="s">
        <v>269</v>
      </c>
      <c r="AA12" s="268" t="s">
        <v>1211</v>
      </c>
      <c r="AB12" s="269" t="s">
        <v>7</v>
      </c>
    </row>
    <row r="13" spans="1:28">
      <c r="A13" s="270" t="s">
        <v>1</v>
      </c>
      <c r="B13" s="235">
        <f>[1]Authorities!B5</f>
        <v>0</v>
      </c>
      <c r="C13" s="239">
        <f>[1]Authorities!C5</f>
        <v>0</v>
      </c>
      <c r="D13" s="237">
        <f>[1]Authorities!D5</f>
        <v>32</v>
      </c>
      <c r="E13" s="235">
        <f>[1]Authorities!F5</f>
        <v>0</v>
      </c>
      <c r="F13" s="236">
        <f>[1]Authorities!G5</f>
        <v>0</v>
      </c>
      <c r="G13" s="237">
        <f>[1]Authorities!H5</f>
        <v>34</v>
      </c>
      <c r="H13" s="235">
        <f>[1]Authorities!J5</f>
        <v>0</v>
      </c>
      <c r="I13" s="236">
        <f>[1]Authorities!K5</f>
        <v>0</v>
      </c>
      <c r="J13" s="237">
        <f>[1]Authorities!L5</f>
        <v>34</v>
      </c>
      <c r="K13" s="235">
        <f>[1]Authorities!N5</f>
        <v>0</v>
      </c>
      <c r="L13" s="236">
        <f>[1]Authorities!O5</f>
        <v>0</v>
      </c>
      <c r="M13" s="237">
        <f>[1]Authorities!P5</f>
        <v>34</v>
      </c>
      <c r="N13" s="235">
        <v>0</v>
      </c>
      <c r="O13" s="236">
        <v>0</v>
      </c>
      <c r="P13" s="237">
        <v>34</v>
      </c>
      <c r="Q13" s="235">
        <v>0</v>
      </c>
      <c r="R13" s="236">
        <v>0</v>
      </c>
      <c r="S13" s="237">
        <v>34</v>
      </c>
      <c r="T13" s="235">
        <v>0</v>
      </c>
      <c r="U13" s="236">
        <v>0</v>
      </c>
      <c r="V13" s="237">
        <v>38</v>
      </c>
      <c r="W13" s="235">
        <v>0</v>
      </c>
      <c r="X13" s="236">
        <v>0</v>
      </c>
      <c r="Y13" s="237">
        <v>40</v>
      </c>
      <c r="Z13" s="235">
        <v>0</v>
      </c>
      <c r="AA13" s="236">
        <v>0</v>
      </c>
      <c r="AB13" s="237">
        <v>41</v>
      </c>
    </row>
    <row r="14" spans="1:28">
      <c r="A14" s="271" t="s">
        <v>1307</v>
      </c>
      <c r="B14" s="242">
        <f>[1]Authorities!B19</f>
        <v>43</v>
      </c>
      <c r="C14" s="246">
        <f>[1]Authorities!C19</f>
        <v>0</v>
      </c>
      <c r="D14" s="244">
        <f>[1]Authorities!D19</f>
        <v>1106</v>
      </c>
      <c r="E14" s="242">
        <f>[1]Authorities!F19</f>
        <v>37</v>
      </c>
      <c r="F14" s="246">
        <f>[1]Authorities!G19</f>
        <v>3</v>
      </c>
      <c r="G14" s="244">
        <f>[1]Authorities!H19</f>
        <v>1125</v>
      </c>
      <c r="H14" s="242">
        <f>[1]Authorities!J19</f>
        <v>34</v>
      </c>
      <c r="I14" s="246">
        <f>[1]Authorities!K19</f>
        <v>3</v>
      </c>
      <c r="J14" s="244">
        <f>[1]Authorities!L19</f>
        <v>1132</v>
      </c>
      <c r="K14" s="242">
        <f>[1]Authorities!N19</f>
        <v>32</v>
      </c>
      <c r="L14" s="246">
        <f>[1]Authorities!O19</f>
        <v>3</v>
      </c>
      <c r="M14" s="244">
        <f>[1]Authorities!P19</f>
        <v>1089</v>
      </c>
      <c r="N14" s="242">
        <v>32</v>
      </c>
      <c r="O14" s="246">
        <v>2</v>
      </c>
      <c r="P14" s="244">
        <v>1087</v>
      </c>
      <c r="Q14" s="242">
        <v>31</v>
      </c>
      <c r="R14" s="246">
        <v>2</v>
      </c>
      <c r="S14" s="244">
        <v>1051</v>
      </c>
      <c r="T14" s="242">
        <v>29</v>
      </c>
      <c r="U14" s="246">
        <v>2</v>
      </c>
      <c r="V14" s="244">
        <v>1036</v>
      </c>
      <c r="W14" s="242">
        <v>27</v>
      </c>
      <c r="X14" s="246">
        <v>2</v>
      </c>
      <c r="Y14" s="244">
        <v>1015</v>
      </c>
      <c r="Z14" s="242">
        <v>29</v>
      </c>
      <c r="AA14" s="246">
        <v>1</v>
      </c>
      <c r="AB14" s="244">
        <v>1008</v>
      </c>
    </row>
    <row r="15" spans="1:28">
      <c r="A15" s="272" t="s">
        <v>1308</v>
      </c>
      <c r="B15" s="253">
        <f>[1]Authorities!B12</f>
        <v>4</v>
      </c>
      <c r="C15" s="257">
        <f>[1]Authorities!C12</f>
        <v>0</v>
      </c>
      <c r="D15" s="255">
        <f>[1]Authorities!D12</f>
        <v>194</v>
      </c>
      <c r="E15" s="253">
        <f>[1]Authorities!F12</f>
        <v>3</v>
      </c>
      <c r="F15" s="257">
        <f>[1]Authorities!G12</f>
        <v>0</v>
      </c>
      <c r="G15" s="255">
        <f>[1]Authorities!H12</f>
        <v>197</v>
      </c>
      <c r="H15" s="253">
        <f>[1]Authorities!J12</f>
        <v>4</v>
      </c>
      <c r="I15" s="257">
        <f>[1]Authorities!K12</f>
        <v>0</v>
      </c>
      <c r="J15" s="255">
        <f>[1]Authorities!L12</f>
        <v>207</v>
      </c>
      <c r="K15" s="253">
        <f>[1]Authorities!N12</f>
        <v>4</v>
      </c>
      <c r="L15" s="257">
        <f>[1]Authorities!O12</f>
        <v>0</v>
      </c>
      <c r="M15" s="255">
        <f>[1]Authorities!P12</f>
        <v>210</v>
      </c>
      <c r="N15" s="253">
        <v>4</v>
      </c>
      <c r="O15" s="257">
        <v>0</v>
      </c>
      <c r="P15" s="255">
        <v>212</v>
      </c>
      <c r="Q15" s="253">
        <v>3</v>
      </c>
      <c r="R15" s="257">
        <v>0</v>
      </c>
      <c r="S15" s="255">
        <v>210</v>
      </c>
      <c r="T15" s="253">
        <v>3</v>
      </c>
      <c r="U15" s="257">
        <v>0</v>
      </c>
      <c r="V15" s="255">
        <v>212</v>
      </c>
      <c r="W15" s="253">
        <v>3</v>
      </c>
      <c r="X15" s="257">
        <v>0</v>
      </c>
      <c r="Y15" s="255">
        <v>214</v>
      </c>
      <c r="Z15" s="253">
        <v>3</v>
      </c>
      <c r="AA15" s="257">
        <v>0</v>
      </c>
      <c r="AB15" s="255">
        <v>216</v>
      </c>
    </row>
    <row r="16" spans="1:28">
      <c r="A16" s="259" t="s">
        <v>1309</v>
      </c>
      <c r="B16" s="260">
        <f t="shared" ref="B16:AB16" si="2">B13+B14+B15</f>
        <v>47</v>
      </c>
      <c r="C16" s="261">
        <f>C13+C14+C15</f>
        <v>0</v>
      </c>
      <c r="D16" s="262">
        <f t="shared" si="2"/>
        <v>1332</v>
      </c>
      <c r="E16" s="260">
        <f t="shared" si="2"/>
        <v>40</v>
      </c>
      <c r="F16" s="261">
        <f>F13+F14+F15</f>
        <v>3</v>
      </c>
      <c r="G16" s="262">
        <f t="shared" si="2"/>
        <v>1356</v>
      </c>
      <c r="H16" s="260">
        <f t="shared" si="2"/>
        <v>38</v>
      </c>
      <c r="I16" s="261">
        <f>I13+I14+I15</f>
        <v>3</v>
      </c>
      <c r="J16" s="262">
        <f t="shared" si="2"/>
        <v>1373</v>
      </c>
      <c r="K16" s="260">
        <f t="shared" si="2"/>
        <v>36</v>
      </c>
      <c r="L16" s="261">
        <f>L13+L14+L15</f>
        <v>3</v>
      </c>
      <c r="M16" s="262">
        <f t="shared" si="2"/>
        <v>1333</v>
      </c>
      <c r="N16" s="260">
        <f t="shared" si="2"/>
        <v>36</v>
      </c>
      <c r="O16" s="261">
        <f t="shared" si="2"/>
        <v>2</v>
      </c>
      <c r="P16" s="262">
        <f t="shared" si="2"/>
        <v>1333</v>
      </c>
      <c r="Q16" s="260">
        <f t="shared" si="2"/>
        <v>34</v>
      </c>
      <c r="R16" s="261">
        <f t="shared" si="2"/>
        <v>2</v>
      </c>
      <c r="S16" s="262">
        <f t="shared" si="2"/>
        <v>1295</v>
      </c>
      <c r="T16" s="260">
        <f t="shared" si="2"/>
        <v>32</v>
      </c>
      <c r="U16" s="261">
        <f t="shared" si="2"/>
        <v>2</v>
      </c>
      <c r="V16" s="262">
        <f t="shared" si="2"/>
        <v>1286</v>
      </c>
      <c r="W16" s="260">
        <f t="shared" si="2"/>
        <v>30</v>
      </c>
      <c r="X16" s="261">
        <f t="shared" si="2"/>
        <v>2</v>
      </c>
      <c r="Y16" s="262">
        <f t="shared" si="2"/>
        <v>1269</v>
      </c>
      <c r="Z16" s="260">
        <f t="shared" si="2"/>
        <v>32</v>
      </c>
      <c r="AA16" s="261">
        <f t="shared" si="2"/>
        <v>1</v>
      </c>
      <c r="AB16" s="262">
        <f t="shared" si="2"/>
        <v>1265</v>
      </c>
    </row>
    <row r="17" spans="1:28" ht="15.75" thickBot="1">
      <c r="A17" s="273" t="s">
        <v>1312</v>
      </c>
      <c r="B17" s="475">
        <f>B16+D16+C16</f>
        <v>1379</v>
      </c>
      <c r="C17" s="476"/>
      <c r="D17" s="477"/>
      <c r="E17" s="475">
        <f>E16+G16+F16</f>
        <v>1399</v>
      </c>
      <c r="F17" s="476"/>
      <c r="G17" s="477"/>
      <c r="H17" s="475">
        <f>H16+J16+I16</f>
        <v>1414</v>
      </c>
      <c r="I17" s="476"/>
      <c r="J17" s="477"/>
      <c r="K17" s="475">
        <f>K16+M16+L16</f>
        <v>1372</v>
      </c>
      <c r="L17" s="476"/>
      <c r="M17" s="477"/>
      <c r="N17" s="475">
        <f>N16+P16+O16</f>
        <v>1371</v>
      </c>
      <c r="O17" s="476"/>
      <c r="P17" s="477"/>
      <c r="Q17" s="475">
        <f>Q16+S16+R16</f>
        <v>1331</v>
      </c>
      <c r="R17" s="476"/>
      <c r="S17" s="477"/>
      <c r="T17" s="475">
        <f>T16+V16+U16</f>
        <v>1320</v>
      </c>
      <c r="U17" s="476"/>
      <c r="V17" s="477"/>
      <c r="W17" s="475">
        <f>W16+Y16+X16</f>
        <v>1301</v>
      </c>
      <c r="X17" s="476"/>
      <c r="Y17" s="477"/>
      <c r="Z17" s="475">
        <f>Z16+AB16+AA16</f>
        <v>1298</v>
      </c>
      <c r="AA17" s="476"/>
      <c r="AB17" s="477"/>
    </row>
    <row r="18" spans="1:2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352"/>
      <c r="N18" s="353"/>
      <c r="Q18" s="353"/>
      <c r="T18" s="353"/>
    </row>
    <row r="19" spans="1:28" ht="15.75" thickBot="1">
      <c r="A19" s="468" t="s">
        <v>1313</v>
      </c>
      <c r="B19" s="468"/>
      <c r="C19" s="468"/>
      <c r="D19" s="468"/>
      <c r="E19" s="468"/>
      <c r="F19" s="468"/>
      <c r="G19" s="468"/>
      <c r="H19" s="468"/>
      <c r="I19" s="468"/>
      <c r="J19" s="468"/>
      <c r="K19" s="468"/>
      <c r="L19" s="468"/>
      <c r="M19" s="468"/>
      <c r="N19" s="468"/>
      <c r="O19" s="468"/>
      <c r="P19" s="468"/>
      <c r="Q19" s="468"/>
      <c r="R19" s="468"/>
      <c r="S19" s="468"/>
      <c r="T19" s="468"/>
      <c r="U19" s="468"/>
      <c r="V19" s="468"/>
      <c r="W19" s="468"/>
      <c r="X19" s="468"/>
      <c r="Y19" s="468"/>
      <c r="Z19" s="468"/>
      <c r="AA19" s="468"/>
      <c r="AB19" s="468"/>
    </row>
    <row r="20" spans="1:28">
      <c r="A20" s="1"/>
      <c r="B20" s="472" t="s">
        <v>1334</v>
      </c>
      <c r="C20" s="473"/>
      <c r="D20" s="474"/>
      <c r="E20" s="472" t="s">
        <v>1335</v>
      </c>
      <c r="F20" s="473"/>
      <c r="G20" s="474"/>
      <c r="H20" s="472" t="s">
        <v>1336</v>
      </c>
      <c r="I20" s="473"/>
      <c r="J20" s="474"/>
      <c r="K20" s="472" t="s">
        <v>1337</v>
      </c>
      <c r="L20" s="473"/>
      <c r="M20" s="474"/>
      <c r="N20" s="472" t="s">
        <v>1338</v>
      </c>
      <c r="O20" s="473"/>
      <c r="P20" s="474"/>
      <c r="Q20" s="472" t="s">
        <v>1339</v>
      </c>
      <c r="R20" s="473"/>
      <c r="S20" s="474"/>
      <c r="T20" s="472" t="s">
        <v>1340</v>
      </c>
      <c r="U20" s="473"/>
      <c r="V20" s="474"/>
      <c r="W20" s="472" t="s">
        <v>1341</v>
      </c>
      <c r="X20" s="473"/>
      <c r="Y20" s="474"/>
      <c r="Z20" s="472" t="s">
        <v>1342</v>
      </c>
      <c r="AA20" s="473"/>
      <c r="AB20" s="474"/>
    </row>
    <row r="21" spans="1:28" ht="15.75" thickBot="1">
      <c r="A21" s="1"/>
      <c r="B21" s="275" t="s">
        <v>269</v>
      </c>
      <c r="C21" s="276" t="s">
        <v>1211</v>
      </c>
      <c r="D21" s="277" t="s">
        <v>7</v>
      </c>
      <c r="E21" s="275" t="s">
        <v>269</v>
      </c>
      <c r="F21" s="276" t="s">
        <v>1211</v>
      </c>
      <c r="G21" s="277" t="s">
        <v>7</v>
      </c>
      <c r="H21" s="275" t="s">
        <v>269</v>
      </c>
      <c r="I21" s="276" t="s">
        <v>1211</v>
      </c>
      <c r="J21" s="277" t="s">
        <v>7</v>
      </c>
      <c r="K21" s="275" t="s">
        <v>269</v>
      </c>
      <c r="L21" s="276" t="s">
        <v>1211</v>
      </c>
      <c r="M21" s="277" t="s">
        <v>7</v>
      </c>
      <c r="N21" s="275" t="s">
        <v>269</v>
      </c>
      <c r="O21" s="276" t="s">
        <v>1211</v>
      </c>
      <c r="P21" s="277" t="s">
        <v>7</v>
      </c>
      <c r="Q21" s="275" t="s">
        <v>269</v>
      </c>
      <c r="R21" s="276" t="s">
        <v>1211</v>
      </c>
      <c r="S21" s="277" t="s">
        <v>7</v>
      </c>
      <c r="T21" s="275" t="s">
        <v>269</v>
      </c>
      <c r="U21" s="276" t="s">
        <v>1211</v>
      </c>
      <c r="V21" s="277" t="s">
        <v>7</v>
      </c>
      <c r="W21" s="275" t="s">
        <v>269</v>
      </c>
      <c r="X21" s="276" t="s">
        <v>1211</v>
      </c>
      <c r="Y21" s="277" t="s">
        <v>7</v>
      </c>
      <c r="Z21" s="275" t="s">
        <v>269</v>
      </c>
      <c r="AA21" s="276" t="s">
        <v>1211</v>
      </c>
      <c r="AB21" s="277" t="s">
        <v>7</v>
      </c>
    </row>
    <row r="22" spans="1:28">
      <c r="A22" s="278" t="s">
        <v>1</v>
      </c>
      <c r="B22" s="235">
        <f>[1]Authorities!B6</f>
        <v>0</v>
      </c>
      <c r="C22" s="239">
        <f>[1]Authorities!C6</f>
        <v>0</v>
      </c>
      <c r="D22" s="237">
        <f>[1]Authorities!D6</f>
        <v>5573</v>
      </c>
      <c r="E22" s="235">
        <f>[1]Authorities!F6</f>
        <v>0</v>
      </c>
      <c r="F22" s="239">
        <f>[1]Authorities!G6</f>
        <v>0</v>
      </c>
      <c r="G22" s="237">
        <f>[1]Authorities!H6</f>
        <v>5549</v>
      </c>
      <c r="H22" s="235">
        <f>[1]Authorities!J6</f>
        <v>0</v>
      </c>
      <c r="I22" s="239">
        <f>[1]Authorities!K6</f>
        <v>0</v>
      </c>
      <c r="J22" s="237">
        <f>[1]Authorities!L6</f>
        <v>5699</v>
      </c>
      <c r="K22" s="235">
        <f>[1]Authorities!N6</f>
        <v>0</v>
      </c>
      <c r="L22" s="239">
        <f>[1]Authorities!O6</f>
        <v>0</v>
      </c>
      <c r="M22" s="237">
        <f>[1]Authorities!P6</f>
        <v>5943</v>
      </c>
      <c r="N22" s="235">
        <v>0</v>
      </c>
      <c r="O22" s="239">
        <v>0</v>
      </c>
      <c r="P22" s="237">
        <v>6274</v>
      </c>
      <c r="Q22" s="235">
        <v>0</v>
      </c>
      <c r="R22" s="239">
        <v>0</v>
      </c>
      <c r="S22" s="237">
        <v>6772</v>
      </c>
      <c r="T22" s="235">
        <v>0</v>
      </c>
      <c r="U22" s="239">
        <v>0</v>
      </c>
      <c r="V22" s="237">
        <v>7268</v>
      </c>
      <c r="W22" s="235">
        <v>0</v>
      </c>
      <c r="X22" s="239">
        <v>0</v>
      </c>
      <c r="Y22" s="237">
        <v>7911</v>
      </c>
      <c r="Z22" s="235">
        <v>0</v>
      </c>
      <c r="AA22" s="239">
        <v>0</v>
      </c>
      <c r="AB22" s="237">
        <v>8011</v>
      </c>
    </row>
    <row r="23" spans="1:28">
      <c r="A23" s="279" t="s">
        <v>1307</v>
      </c>
      <c r="B23" s="242">
        <f>[1]Authorities!B20</f>
        <v>4544</v>
      </c>
      <c r="C23" s="246">
        <f>[1]Authorities!C20</f>
        <v>0</v>
      </c>
      <c r="D23" s="244">
        <f>[1]Authorities!D20</f>
        <v>141820</v>
      </c>
      <c r="E23" s="242">
        <f>[1]Authorities!F20</f>
        <v>3971</v>
      </c>
      <c r="F23" s="246">
        <f>[1]Authorities!G20</f>
        <v>105</v>
      </c>
      <c r="G23" s="244">
        <f>[1]Authorities!H20</f>
        <v>145444</v>
      </c>
      <c r="H23" s="242">
        <f>[1]Authorities!J20</f>
        <v>3955</v>
      </c>
      <c r="I23" s="246">
        <f>[1]Authorities!K20</f>
        <v>105</v>
      </c>
      <c r="J23" s="244">
        <f>[1]Authorities!L20</f>
        <v>150861</v>
      </c>
      <c r="K23" s="242">
        <f>[1]Authorities!N20</f>
        <v>3865</v>
      </c>
      <c r="L23" s="246">
        <f>[1]Authorities!O20</f>
        <v>106</v>
      </c>
      <c r="M23" s="244">
        <f>[1]Authorities!P20</f>
        <v>141128</v>
      </c>
      <c r="N23" s="242">
        <v>3886</v>
      </c>
      <c r="O23" s="246">
        <v>34</v>
      </c>
      <c r="P23" s="244">
        <v>142435</v>
      </c>
      <c r="Q23" s="280">
        <v>3934</v>
      </c>
      <c r="R23" s="249">
        <v>33</v>
      </c>
      <c r="S23" s="281">
        <v>143069</v>
      </c>
      <c r="T23" s="280">
        <v>3496</v>
      </c>
      <c r="U23" s="249">
        <v>31</v>
      </c>
      <c r="V23" s="281">
        <v>145184</v>
      </c>
      <c r="W23" s="280">
        <v>3348</v>
      </c>
      <c r="X23" s="249">
        <v>15</v>
      </c>
      <c r="Y23" s="281">
        <v>141528</v>
      </c>
      <c r="Z23" s="280">
        <v>3454</v>
      </c>
      <c r="AA23" s="249">
        <v>5</v>
      </c>
      <c r="AB23" s="281">
        <v>143881</v>
      </c>
    </row>
    <row r="24" spans="1:28">
      <c r="A24" s="282" t="s">
        <v>1308</v>
      </c>
      <c r="B24" s="253">
        <f>[1]Authorities!B13</f>
        <v>1027</v>
      </c>
      <c r="C24" s="257">
        <f>[1]Authorities!C13</f>
        <v>0</v>
      </c>
      <c r="D24" s="255">
        <f>[1]Authorities!D13</f>
        <v>33173</v>
      </c>
      <c r="E24" s="253">
        <f>[1]Authorities!F13</f>
        <v>937</v>
      </c>
      <c r="F24" s="257">
        <f>[1]Authorities!G13</f>
        <v>0</v>
      </c>
      <c r="G24" s="255">
        <f>[1]Authorities!H13</f>
        <v>33948</v>
      </c>
      <c r="H24" s="253">
        <f>[1]Authorities!J13</f>
        <v>956</v>
      </c>
      <c r="I24" s="257">
        <f>[1]Authorities!K13</f>
        <v>0</v>
      </c>
      <c r="J24" s="255">
        <f>[1]Authorities!L13</f>
        <v>34442</v>
      </c>
      <c r="K24" s="253">
        <f>[1]Authorities!N13</f>
        <v>966</v>
      </c>
      <c r="L24" s="257">
        <f>[1]Authorities!O13</f>
        <v>0</v>
      </c>
      <c r="M24" s="255">
        <f>[1]Authorities!P13</f>
        <v>35787</v>
      </c>
      <c r="N24" s="253">
        <v>1027</v>
      </c>
      <c r="O24" s="257">
        <v>0</v>
      </c>
      <c r="P24" s="255">
        <v>37218</v>
      </c>
      <c r="Q24" s="253">
        <v>1041</v>
      </c>
      <c r="R24" s="257">
        <v>0</v>
      </c>
      <c r="S24" s="255">
        <v>39435</v>
      </c>
      <c r="T24" s="253">
        <v>1060</v>
      </c>
      <c r="U24" s="257">
        <v>0</v>
      </c>
      <c r="V24" s="255">
        <v>41225</v>
      </c>
      <c r="W24" s="253">
        <v>1115</v>
      </c>
      <c r="X24" s="257">
        <v>0</v>
      </c>
      <c r="Y24" s="255">
        <v>42438</v>
      </c>
      <c r="Z24" s="253">
        <v>1084</v>
      </c>
      <c r="AA24" s="257">
        <v>0</v>
      </c>
      <c r="AB24" s="255">
        <v>43456</v>
      </c>
    </row>
    <row r="25" spans="1:28">
      <c r="A25" s="259" t="s">
        <v>1309</v>
      </c>
      <c r="B25" s="260">
        <f t="shared" ref="B25:N25" si="3">B22+B23+B24</f>
        <v>5571</v>
      </c>
      <c r="C25" s="261">
        <f>C22+C23+C24</f>
        <v>0</v>
      </c>
      <c r="D25" s="262">
        <f t="shared" si="3"/>
        <v>180566</v>
      </c>
      <c r="E25" s="260">
        <f t="shared" si="3"/>
        <v>4908</v>
      </c>
      <c r="F25" s="261">
        <f>F22+F23+F24</f>
        <v>105</v>
      </c>
      <c r="G25" s="262">
        <f t="shared" si="3"/>
        <v>184941</v>
      </c>
      <c r="H25" s="260">
        <f t="shared" si="3"/>
        <v>4911</v>
      </c>
      <c r="I25" s="261">
        <f>I22+I23+I24</f>
        <v>105</v>
      </c>
      <c r="J25" s="262">
        <f t="shared" si="3"/>
        <v>191002</v>
      </c>
      <c r="K25" s="260">
        <f t="shared" si="3"/>
        <v>4831</v>
      </c>
      <c r="L25" s="261">
        <f>L22+L23+L24</f>
        <v>106</v>
      </c>
      <c r="M25" s="262">
        <f t="shared" si="3"/>
        <v>182858</v>
      </c>
      <c r="N25" s="260">
        <f t="shared" si="3"/>
        <v>4913</v>
      </c>
      <c r="O25" s="261">
        <f t="shared" ref="O25:AB25" si="4">O22+O23+O24</f>
        <v>34</v>
      </c>
      <c r="P25" s="262">
        <f t="shared" si="4"/>
        <v>185927</v>
      </c>
      <c r="Q25" s="260">
        <f t="shared" si="4"/>
        <v>4975</v>
      </c>
      <c r="R25" s="261">
        <f t="shared" si="4"/>
        <v>33</v>
      </c>
      <c r="S25" s="262">
        <f t="shared" si="4"/>
        <v>189276</v>
      </c>
      <c r="T25" s="260">
        <f t="shared" si="4"/>
        <v>4556</v>
      </c>
      <c r="U25" s="261">
        <f t="shared" si="4"/>
        <v>31</v>
      </c>
      <c r="V25" s="262">
        <f t="shared" si="4"/>
        <v>193677</v>
      </c>
      <c r="W25" s="260">
        <f t="shared" si="4"/>
        <v>4463</v>
      </c>
      <c r="X25" s="261">
        <f t="shared" si="4"/>
        <v>15</v>
      </c>
      <c r="Y25" s="262">
        <f t="shared" si="4"/>
        <v>191877</v>
      </c>
      <c r="Z25" s="260">
        <f t="shared" si="4"/>
        <v>4538</v>
      </c>
      <c r="AA25" s="261">
        <f t="shared" si="4"/>
        <v>5</v>
      </c>
      <c r="AB25" s="262">
        <f t="shared" si="4"/>
        <v>195348</v>
      </c>
    </row>
    <row r="26" spans="1:28" ht="15.75" thickBot="1">
      <c r="A26" s="283" t="s">
        <v>1314</v>
      </c>
      <c r="B26" s="469">
        <f>B25+D25+C25</f>
        <v>186137</v>
      </c>
      <c r="C26" s="470"/>
      <c r="D26" s="471"/>
      <c r="E26" s="469">
        <f>E25+G25+F25</f>
        <v>189954</v>
      </c>
      <c r="F26" s="470"/>
      <c r="G26" s="471"/>
      <c r="H26" s="469">
        <f>H25+J25+I25</f>
        <v>196018</v>
      </c>
      <c r="I26" s="470"/>
      <c r="J26" s="471"/>
      <c r="K26" s="469">
        <f>K25+M25+L25</f>
        <v>187795</v>
      </c>
      <c r="L26" s="470"/>
      <c r="M26" s="471"/>
      <c r="N26" s="469">
        <f>N25+P25+O25</f>
        <v>190874</v>
      </c>
      <c r="O26" s="470"/>
      <c r="P26" s="471"/>
      <c r="Q26" s="469">
        <f>Q25+S25+R25</f>
        <v>194284</v>
      </c>
      <c r="R26" s="470"/>
      <c r="S26" s="471"/>
      <c r="T26" s="469">
        <f>T25+V25+U25</f>
        <v>198264</v>
      </c>
      <c r="U26" s="470"/>
      <c r="V26" s="471"/>
      <c r="W26" s="469">
        <f>W25+Y25+X25</f>
        <v>196355</v>
      </c>
      <c r="X26" s="470"/>
      <c r="Y26" s="471"/>
      <c r="Z26" s="469">
        <f>Z25+AB25+AA25</f>
        <v>199891</v>
      </c>
      <c r="AA26" s="470"/>
      <c r="AB26" s="471"/>
    </row>
  </sheetData>
  <mergeCells count="57">
    <mergeCell ref="Q2:S2"/>
    <mergeCell ref="T2:V2"/>
    <mergeCell ref="A1:AB1"/>
    <mergeCell ref="W2:Y2"/>
    <mergeCell ref="Z2:AB2"/>
    <mergeCell ref="B2:D2"/>
    <mergeCell ref="E2:G2"/>
    <mergeCell ref="H2:J2"/>
    <mergeCell ref="K2:M2"/>
    <mergeCell ref="N2:P2"/>
    <mergeCell ref="Q17:S17"/>
    <mergeCell ref="B11:D11"/>
    <mergeCell ref="E11:G11"/>
    <mergeCell ref="H11:J11"/>
    <mergeCell ref="K11:M11"/>
    <mergeCell ref="N11:P11"/>
    <mergeCell ref="Q8:S8"/>
    <mergeCell ref="T8:V8"/>
    <mergeCell ref="W8:Y8"/>
    <mergeCell ref="Z8:AB8"/>
    <mergeCell ref="Q11:S11"/>
    <mergeCell ref="T11:V11"/>
    <mergeCell ref="W11:Y11"/>
    <mergeCell ref="A10:AB10"/>
    <mergeCell ref="Z11:AB11"/>
    <mergeCell ref="B8:D8"/>
    <mergeCell ref="E8:G8"/>
    <mergeCell ref="H8:J8"/>
    <mergeCell ref="K8:M8"/>
    <mergeCell ref="N8:P8"/>
    <mergeCell ref="T17:V17"/>
    <mergeCell ref="W17:Y17"/>
    <mergeCell ref="Z17:AB17"/>
    <mergeCell ref="B20:D20"/>
    <mergeCell ref="E20:G20"/>
    <mergeCell ref="H20:J20"/>
    <mergeCell ref="K20:M20"/>
    <mergeCell ref="N20:P20"/>
    <mergeCell ref="Q20:S20"/>
    <mergeCell ref="T20:V20"/>
    <mergeCell ref="A19:AB19"/>
    <mergeCell ref="B17:D17"/>
    <mergeCell ref="E17:G17"/>
    <mergeCell ref="H17:J17"/>
    <mergeCell ref="K17:M17"/>
    <mergeCell ref="N17:P17"/>
    <mergeCell ref="Z26:AB26"/>
    <mergeCell ref="W20:Y20"/>
    <mergeCell ref="Z20:AB20"/>
    <mergeCell ref="B26:D26"/>
    <mergeCell ref="E26:G26"/>
    <mergeCell ref="H26:J26"/>
    <mergeCell ref="K26:M26"/>
    <mergeCell ref="N26:P26"/>
    <mergeCell ref="Q26:S26"/>
    <mergeCell ref="T26:V26"/>
    <mergeCell ref="W26:Y26"/>
  </mergeCells>
  <printOptions horizontalCentered="1"/>
  <pageMargins left="0.70866141732283472" right="0.70866141732283472" top="1.0629921259842521" bottom="0.74803149606299213" header="0.31496062992125984" footer="0.31496062992125984"/>
  <pageSetup paperSize="5" firstPageNumber="45" orientation="landscape" useFirstPageNumber="1" r:id="rId1"/>
  <headerFooter>
    <oddHeader xml:space="preserve">&amp;C&amp;"-,Bold"&amp;12NUMBER PER CATEGORY 1
</oddHeader>
    <oddFooter>&amp;L_x000D_&amp;1#&amp;"Calibri"&amp;11&amp;K000000 Classification: Public&amp;C&amp;P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Cover</vt:lpstr>
      <vt:lpstr>Table of contents</vt:lpstr>
      <vt:lpstr>Alternate </vt:lpstr>
      <vt:lpstr>FSL</vt:lpstr>
      <vt:lpstr>Francophone</vt:lpstr>
      <vt:lpstr>Summary</vt:lpstr>
      <vt:lpstr>Authorities 1</vt:lpstr>
      <vt:lpstr>Authorities 2</vt:lpstr>
      <vt:lpstr>Number per category 1</vt:lpstr>
      <vt:lpstr>Number per category 2</vt:lpstr>
      <vt:lpstr>Type</vt:lpstr>
      <vt:lpstr>Programs</vt:lpstr>
      <vt:lpstr>Graphs</vt:lpstr>
      <vt:lpstr>FSL!Print_Area</vt:lpstr>
    </vt:vector>
  </TitlesOfParts>
  <Company>GoA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French Language Education Enrolments 2017-2018</dc:title>
  <dc:subject>French Language Education </dc:subject>
  <dc:creator>theodorique.zidzou</dc:creator>
  <cp:keywords>Security Classification: PUBLIC</cp:keywords>
  <cp:lastPrinted>2019-06-13T16:49:15Z</cp:lastPrinted>
  <dcterms:created xsi:type="dcterms:W3CDTF">2018-07-11T21:08:10Z</dcterms:created>
  <dcterms:modified xsi:type="dcterms:W3CDTF">2024-03-22T00:22:53Z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c3ebf9-3c2f-4745-a75f-55836bdb736f_Enabled">
    <vt:lpwstr>true</vt:lpwstr>
  </property>
  <property fmtid="{D5CDD505-2E9C-101B-9397-08002B2CF9AE}" pid="3" name="MSIP_Label_60c3ebf9-3c2f-4745-a75f-55836bdb736f_SetDate">
    <vt:lpwstr>2024-03-22T00:20:41Z</vt:lpwstr>
  </property>
  <property fmtid="{D5CDD505-2E9C-101B-9397-08002B2CF9AE}" pid="4" name="MSIP_Label_60c3ebf9-3c2f-4745-a75f-55836bdb736f_Method">
    <vt:lpwstr>Privileged</vt:lpwstr>
  </property>
  <property fmtid="{D5CDD505-2E9C-101B-9397-08002B2CF9AE}" pid="5" name="MSIP_Label_60c3ebf9-3c2f-4745-a75f-55836bdb736f_Name">
    <vt:lpwstr>Public</vt:lpwstr>
  </property>
  <property fmtid="{D5CDD505-2E9C-101B-9397-08002B2CF9AE}" pid="6" name="MSIP_Label_60c3ebf9-3c2f-4745-a75f-55836bdb736f_SiteId">
    <vt:lpwstr>2bb51c06-af9b-42c5-8bf5-3c3b7b10850b</vt:lpwstr>
  </property>
  <property fmtid="{D5CDD505-2E9C-101B-9397-08002B2CF9AE}" pid="7" name="MSIP_Label_60c3ebf9-3c2f-4745-a75f-55836bdb736f_ActionId">
    <vt:lpwstr>8f7fcddb-ebff-4cba-a2ba-2b940dd9e3c4</vt:lpwstr>
  </property>
  <property fmtid="{D5CDD505-2E9C-101B-9397-08002B2CF9AE}" pid="8" name="MSIP_Label_60c3ebf9-3c2f-4745-a75f-55836bdb736f_ContentBits">
    <vt:lpwstr>2</vt:lpwstr>
  </property>
</Properties>
</file>