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EDT Divisions\EDI\ENT\Comdrvs\Common\Data and Analytics Unit\Data\Tourism\Alberta Tourism Market Monitor\2021\July\Final\"/>
    </mc:Choice>
  </mc:AlternateContent>
  <bookViews>
    <workbookView xWindow="4430" yWindow="470" windowWidth="14780" windowHeight="10560" activeTab="1"/>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 r:id="rId8"/>
  </externalReferences>
  <calcPr calcId="162913"/>
</workbook>
</file>

<file path=xl/calcChain.xml><?xml version="1.0" encoding="utf-8"?>
<calcChain xmlns="http://schemas.openxmlformats.org/spreadsheetml/2006/main">
  <c r="N97" i="1" l="1"/>
  <c r="N98" i="1" s="1"/>
  <c r="N104" i="1" l="1"/>
  <c r="N88" i="1"/>
  <c r="M88" i="1"/>
  <c r="L88" i="1"/>
  <c r="K88" i="1"/>
  <c r="J88" i="1"/>
  <c r="I88" i="1"/>
  <c r="N87" i="1"/>
  <c r="M87" i="1"/>
  <c r="L87" i="1"/>
  <c r="K87" i="1"/>
  <c r="J87" i="1"/>
  <c r="I87" i="1"/>
  <c r="N86" i="1"/>
  <c r="M86" i="1"/>
  <c r="L86" i="1"/>
  <c r="K86" i="1"/>
  <c r="J86" i="1"/>
  <c r="I86" i="1"/>
  <c r="N85" i="1"/>
  <c r="M85" i="1"/>
  <c r="L85" i="1"/>
  <c r="K85" i="1"/>
  <c r="J85" i="1"/>
  <c r="I85" i="1"/>
  <c r="G85" i="1"/>
  <c r="F85" i="1"/>
  <c r="E85" i="1"/>
  <c r="D85" i="1"/>
  <c r="C85" i="1"/>
  <c r="B85" i="1"/>
  <c r="N84" i="1"/>
  <c r="M84" i="1"/>
  <c r="L84" i="1"/>
  <c r="K84" i="1"/>
  <c r="J84" i="1"/>
  <c r="I84" i="1"/>
  <c r="G84" i="1"/>
  <c r="F84" i="1"/>
  <c r="E84" i="1"/>
  <c r="D84" i="1"/>
  <c r="C84" i="1"/>
  <c r="B84" i="1"/>
  <c r="N83" i="1"/>
  <c r="M83" i="1"/>
  <c r="L83" i="1"/>
  <c r="K83" i="1"/>
  <c r="J83" i="1"/>
  <c r="I83" i="1"/>
  <c r="G83" i="1"/>
  <c r="F83" i="1"/>
  <c r="E83" i="1"/>
  <c r="D83" i="1"/>
  <c r="C83" i="1"/>
  <c r="B83" i="1"/>
  <c r="N82" i="1"/>
  <c r="M82" i="1"/>
  <c r="L82" i="1"/>
  <c r="K82" i="1"/>
  <c r="J82" i="1"/>
  <c r="I82" i="1"/>
  <c r="G82" i="1"/>
  <c r="F82" i="1"/>
  <c r="E82" i="1"/>
  <c r="D82" i="1"/>
  <c r="C82" i="1"/>
  <c r="B82" i="1"/>
  <c r="N81" i="1"/>
  <c r="M81" i="1"/>
  <c r="L81" i="1"/>
  <c r="K81" i="1"/>
  <c r="J81" i="1"/>
  <c r="I81" i="1"/>
  <c r="G81" i="1"/>
  <c r="F81" i="1"/>
  <c r="E81" i="1"/>
  <c r="D81" i="1"/>
  <c r="C81" i="1"/>
  <c r="B81" i="1"/>
  <c r="D48" i="1" l="1"/>
  <c r="N47" i="1"/>
  <c r="G45" i="1"/>
  <c r="D45" i="1"/>
  <c r="C45" i="1"/>
  <c r="B45" i="1"/>
  <c r="N44" i="1"/>
  <c r="F31" i="1" l="1"/>
  <c r="E31" i="1"/>
  <c r="N30" i="1"/>
  <c r="N31" i="1" s="1"/>
  <c r="F29" i="1"/>
  <c r="E29" i="1"/>
  <c r="N28" i="1"/>
  <c r="N29" i="1" s="1"/>
  <c r="F27" i="1"/>
  <c r="E27" i="1"/>
  <c r="N26" i="1"/>
  <c r="N27" i="1" s="1"/>
  <c r="F25" i="1"/>
  <c r="E25" i="1"/>
  <c r="N24" i="1"/>
  <c r="N25" i="1" s="1"/>
  <c r="C14" i="1"/>
  <c r="D34" i="1" l="1"/>
  <c r="D42" i="1" l="1"/>
  <c r="C42" i="1"/>
  <c r="B42" i="1"/>
  <c r="D40" i="1"/>
  <c r="C40" i="1"/>
  <c r="B40" i="1"/>
  <c r="D38" i="1"/>
  <c r="C38" i="1"/>
  <c r="B38" i="1"/>
  <c r="D36" i="1"/>
  <c r="C36" i="1"/>
  <c r="B36" i="1"/>
  <c r="C34" i="1"/>
  <c r="B34" i="1"/>
  <c r="D31" i="1" l="1"/>
  <c r="C31" i="1"/>
  <c r="D29" i="1"/>
  <c r="C29" i="1"/>
  <c r="D27" i="1"/>
  <c r="C27" i="1"/>
  <c r="D25" i="1"/>
  <c r="C25" i="1"/>
  <c r="B31" i="1" l="1"/>
  <c r="B29" i="1"/>
  <c r="B27" i="1"/>
  <c r="B25" i="1"/>
</calcChain>
</file>

<file path=xl/sharedStrings.xml><?xml version="1.0" encoding="utf-8"?>
<sst xmlns="http://schemas.openxmlformats.org/spreadsheetml/2006/main" count="561" uniqueCount="229">
  <si>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</si>
  <si>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</si>
  <si>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</si>
  <si>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</si>
  <si>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</si>
  <si>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</si>
  <si>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</si>
  <si>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</si>
  <si>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</si>
  <si>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</si>
  <si>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</si>
  <si>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</si>
  <si>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</si>
  <si>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</si>
  <si>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</si>
  <si>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</si>
  <si>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</si>
  <si>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</si>
  <si>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</si>
  <si>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</si>
  <si>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</si>
  <si>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</si>
  <si>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</si>
  <si>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</si>
  <si>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</si>
  <si>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</si>
  <si>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</si>
  <si>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</si>
  <si>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</si>
  <si>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</si>
  <si>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</si>
  <si>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</si>
  <si>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</si>
  <si>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</si>
  <si>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</si>
  <si>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</si>
  <si>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</si>
  <si>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</si>
  <si>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</si>
  <si>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</si>
  <si>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</si>
  <si>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</si>
  <si>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</si>
  <si>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</si>
  <si>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</si>
  <si>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</si>
  <si>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</si>
  <si>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</si>
  <si>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</si>
  <si>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</si>
  <si>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</si>
  <si>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</si>
  <si>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</si>
  <si>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</si>
  <si>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</si>
  <si>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</si>
  <si>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</si>
  <si>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</si>
  <si>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</si>
  <si>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</si>
  <si>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</si>
  <si>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</si>
  <si>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</si>
  <si>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</si>
  <si>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</si>
  <si>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</si>
  <si>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</si>
  <si>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</si>
  <si>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</si>
  <si>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</si>
  <si>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</si>
  <si>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</si>
  <si>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</si>
  <si>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</si>
  <si>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</si>
  <si>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</si>
  <si>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</si>
  <si>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</si>
  <si>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</si>
  <si>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</si>
  <si>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</si>
  <si>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</si>
  <si>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</si>
  <si>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</si>
  <si>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</si>
  <si>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</si>
  <si>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</si>
  <si>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</si>
  <si>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</si>
  <si>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</si>
  <si>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</si>
  <si>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</si>
  <si>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</si>
  <si>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</si>
  <si>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</si>
  <si>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</si>
  <si>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</si>
  <si>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</si>
  <si>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</si>
  <si>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</si>
  <si>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</si>
  <si>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</si>
  <si>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</si>
  <si>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</si>
  <si>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</si>
  <si>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</si>
  <si>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</si>
  <si>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</si>
  <si>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</si>
  <si>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</si>
  <si>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</si>
  <si>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</si>
  <si>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</si>
  <si>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</si>
  <si>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</si>
  <si>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</si>
  <si>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</si>
  <si>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</si>
  <si>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</si>
  <si>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</si>
  <si>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</si>
  <si>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</si>
  <si>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</si>
  <si>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</si>
  <si>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</si>
  <si>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</si>
  <si>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</si>
  <si>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</si>
  <si>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</si>
  <si>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</si>
  <si>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</si>
  <si>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</si>
  <si>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</si>
  <si>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</si>
  <si>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</si>
  <si>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</si>
  <si>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</si>
  <si>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</si>
  <si>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</si>
  <si>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</si>
  <si>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</si>
  <si>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</si>
  <si>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</si>
  <si>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</si>
  <si>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Sherwood Pk.</t>
  </si>
  <si>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</si>
  <si>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</si>
  <si>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</si>
  <si>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</si>
  <si>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</si>
  <si>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</si>
  <si>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</si>
  <si>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</si>
  <si>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</si>
  <si>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t>Revenue per available room is calculated using the occupancy rate and average daily room rate.</t>
  </si>
  <si>
    <t>Source: Statistics Canada, Food Services and Drinking Places.</t>
  </si>
  <si>
    <t>Source: Bank of Canada.</t>
  </si>
  <si>
    <t>Source: Cushing, OK WTI Spot Price FOB.</t>
  </si>
  <si>
    <t>Source: Alberta Culture, Multiculturalism and Status of Women.</t>
  </si>
  <si>
    <t>Source: Alberta Environment and Parks.</t>
  </si>
  <si>
    <t>Sources: Statistics Canada, Alberta Culture, Multiculturalism and Status of Women, Bank of Canada, WTI, Government of Alberta, Alberta Environment and Parks.</t>
  </si>
  <si>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</si>
  <si>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</si>
  <si>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</si>
  <si>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</si>
  <si>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</si>
  <si>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t xml:space="preserve">http://majorprojects.alberta.ca/ </t>
  </si>
  <si>
    <t xml:space="preserve">Source: Government of Alberta.  </t>
  </si>
  <si>
    <t xml:space="preserve">Source: Statistics Canada, Labour Force Survey. </t>
  </si>
  <si>
    <t>https://www150.statcan.gc.ca/t1/tbl1/en/tv.action?pid=1410035501</t>
  </si>
  <si>
    <t>Source: STR, LLC. Republication or other re-use of this data without the express written permission of STR is strictly prohibited</t>
  </si>
  <si>
    <t>Alberta Jobs, Economy and Innovation</t>
  </si>
  <si>
    <t>Reservations made on Reserve.AlbertaParks.ca</t>
  </si>
  <si>
    <t xml:space="preserve">     Per cent change from 2020</t>
  </si>
  <si>
    <r>
      <t>National Park Attendance (000’s of visitors) 2021</t>
    </r>
    <r>
      <rPr>
        <b/>
        <vertAlign val="superscript"/>
        <sz val="10"/>
        <color theme="0"/>
        <rFont val="Arial"/>
        <family val="2"/>
      </rPr>
      <t>3</t>
    </r>
    <r>
      <rPr>
        <b/>
        <sz val="10"/>
        <color theme="0"/>
        <rFont val="Arial"/>
        <family val="2"/>
      </rPr>
      <t xml:space="preserve"> Does not include group tours</t>
    </r>
  </si>
  <si>
    <r>
      <t>Employment (000’s of persons) 2021 Seasonally Adjusted</t>
    </r>
    <r>
      <rPr>
        <b/>
        <vertAlign val="superscript"/>
        <sz val="10"/>
        <color theme="0"/>
        <rFont val="Arial"/>
        <family val="2"/>
      </rPr>
      <t>4</t>
    </r>
  </si>
  <si>
    <t> 19.3%</t>
  </si>
  <si>
    <r>
      <t>Air Passengers 2021 (000's of arrivals and departures)</t>
    </r>
    <r>
      <rPr>
        <b/>
        <vertAlign val="superscript"/>
        <sz val="10"/>
        <color theme="0"/>
        <rFont val="Arial"/>
        <family val="2"/>
      </rPr>
      <t>1</t>
    </r>
  </si>
  <si>
    <r>
      <t>Tourism Unemployment Rate 2021 Seasonally unadjusted</t>
    </r>
    <r>
      <rPr>
        <b/>
        <vertAlign val="superscript"/>
        <sz val="10"/>
        <color theme="0"/>
        <rFont val="Arial"/>
        <family val="2"/>
      </rPr>
      <t>5</t>
    </r>
  </si>
  <si>
    <t xml:space="preserve">Tourism Unemployment Rate </t>
  </si>
  <si>
    <t xml:space="preserve">     Point change from 2020</t>
  </si>
  <si>
    <t>Sources:  Edmonton International Airport, Calgary International Airport, Fort McMurray International Airport, Alberta Transportation, Parks Canada, Statistics Canada and Tourism HR Canada.</t>
  </si>
  <si>
    <t>Point change from 2020</t>
  </si>
  <si>
    <t> -24.1</t>
  </si>
  <si>
    <t>Variance from 2020</t>
  </si>
  <si>
    <t> - 26.5%</t>
  </si>
  <si>
    <t> 14.3%</t>
  </si>
  <si>
    <t> $93.03</t>
  </si>
  <si>
    <t> -29.2%</t>
  </si>
  <si>
    <t> 20.5%</t>
  </si>
  <si>
    <t>$189.46 </t>
  </si>
  <si>
    <t>- 20.7% </t>
  </si>
  <si>
    <t> -14.1</t>
  </si>
  <si>
    <t> -9.7 %</t>
  </si>
  <si>
    <t> $24.89</t>
  </si>
  <si>
    <t> -21.6</t>
  </si>
  <si>
    <t> -20.1%</t>
  </si>
  <si>
    <t> $19.36</t>
  </si>
  <si>
    <r>
      <t>5. Tourism Unemployment</t>
    </r>
    <r>
      <rPr>
        <sz val="9"/>
        <color theme="1"/>
        <rFont val="Arial"/>
        <family val="2"/>
      </rPr>
      <t xml:space="preserve"> - The unemployment rate is calculated as number of unemployed persons expressed as a percentage of the labour force in tourism industry. </t>
    </r>
  </si>
  <si>
    <t xml:space="preserve">Source: Tourism HR Canada. </t>
  </si>
  <si>
    <r>
      <t>6.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</si>
  <si>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 xml:space="preserve">7.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</si>
  <si>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r>
      <t xml:space="preserve">8.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</si>
  <si>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r>
      <t>9.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</si>
  <si>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10</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</si>
  <si>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r>
      <t xml:space="preserve">11. Western Texas Intermediate - </t>
    </r>
    <r>
      <rPr>
        <sz val="9"/>
        <color rgb="FF000000"/>
        <rFont val="Arial"/>
        <family val="2"/>
      </rPr>
      <t>This is the average monthly oil price.</t>
    </r>
  </si>
  <si>
    <r>
      <t>12.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</si>
  <si>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r>
      <rPr>
        <b/>
        <sz val="9"/>
        <rFont val="Arial"/>
        <family val="2"/>
      </rPr>
      <t>13.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</si>
  <si>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r>
      <t>Accommodation Indices for Major Regions 2021</t>
    </r>
    <r>
      <rPr>
        <b/>
        <vertAlign val="superscript"/>
        <sz val="10"/>
        <color theme="0"/>
        <rFont val="Arial"/>
        <family val="2"/>
      </rPr>
      <t>6</t>
    </r>
  </si>
  <si>
    <r>
      <t>Highway Count 2021 (000's of vehicles)</t>
    </r>
    <r>
      <rPr>
        <b/>
        <vertAlign val="superscript"/>
        <sz val="10"/>
        <color theme="0"/>
        <rFont val="Arial"/>
        <family val="2"/>
      </rPr>
      <t>2</t>
    </r>
  </si>
  <si>
    <t>2021 Alberta Tourism Market Monitor</t>
  </si>
  <si>
    <t>n/a</t>
  </si>
  <si>
    <r>
      <t>Banff</t>
    </r>
    <r>
      <rPr>
        <vertAlign val="superscript"/>
        <sz val="10"/>
        <rFont val="Arial"/>
        <family val="2"/>
      </rPr>
      <t>a</t>
    </r>
  </si>
  <si>
    <r>
      <t>Other Alberta</t>
    </r>
    <r>
      <rPr>
        <vertAlign val="superscript"/>
        <sz val="10"/>
        <rFont val="Arial"/>
        <family val="2"/>
      </rPr>
      <t>b</t>
    </r>
    <r>
      <rPr>
        <sz val="10"/>
        <rFont val="Arial"/>
        <family val="2"/>
      </rPr>
      <t xml:space="preserve"> Occupancy Rate</t>
    </r>
  </si>
  <si>
    <r>
      <t>Accommodation Indices for Selected Cities or Towns</t>
    </r>
    <r>
      <rPr>
        <b/>
        <vertAlign val="superscript"/>
        <sz val="10"/>
        <color theme="0"/>
        <rFont val="Arial"/>
        <family val="2"/>
      </rPr>
      <t xml:space="preserve">c </t>
    </r>
    <r>
      <rPr>
        <b/>
        <sz val="10"/>
        <color theme="0"/>
        <rFont val="Arial"/>
        <family val="2"/>
      </rPr>
      <t>2021</t>
    </r>
    <r>
      <rPr>
        <b/>
        <vertAlign val="superscript"/>
        <sz val="10"/>
        <color theme="0"/>
        <rFont val="Arial"/>
        <family val="2"/>
      </rPr>
      <t>7</t>
    </r>
  </si>
  <si>
    <r>
      <rPr>
        <vertAlign val="superscript"/>
        <sz val="10"/>
        <rFont val="Arial"/>
        <family val="2"/>
      </rPr>
      <t xml:space="preserve">b </t>
    </r>
    <r>
      <rPr>
        <sz val="10"/>
        <rFont val="Arial"/>
        <family val="2"/>
      </rPr>
      <t>Other Alberta includes Lethbridge, Red Deer and other Alberta communities.</t>
    </r>
  </si>
  <si>
    <r>
      <t>High Level</t>
    </r>
    <r>
      <rPr>
        <vertAlign val="superscript"/>
        <sz val="10"/>
        <rFont val="Arial"/>
        <family val="2"/>
      </rPr>
      <t>d</t>
    </r>
  </si>
  <si>
    <r>
      <rPr>
        <vertAlign val="superscript"/>
        <sz val="10"/>
        <color theme="1"/>
        <rFont val="Arial"/>
        <family val="2"/>
      </rPr>
      <t>d</t>
    </r>
    <r>
      <rPr>
        <sz val="10"/>
        <color theme="1"/>
        <rFont val="Arial"/>
        <family val="2"/>
      </rPr>
      <t xml:space="preserve"> Data for High Level in March is not available due to there being less than the required 4 reporting properties.</t>
    </r>
  </si>
  <si>
    <r>
      <rPr>
        <vertAlign val="superscript"/>
        <sz val="10"/>
        <color theme="1"/>
        <rFont val="Arial"/>
        <family val="2"/>
      </rPr>
      <t>e</t>
    </r>
    <r>
      <rPr>
        <sz val="10"/>
        <color theme="1"/>
        <rFont val="Arial"/>
        <family val="2"/>
      </rPr>
      <t xml:space="preserve"> All historical sites and museums were closed effective Dec 13, 2020 due to provincewide mandatory restrictions.</t>
    </r>
  </si>
  <si>
    <r>
      <rPr>
        <vertAlign val="superscript"/>
        <sz val="10"/>
        <color theme="1"/>
        <rFont val="Arial"/>
        <family val="2"/>
      </rPr>
      <t xml:space="preserve">c </t>
    </r>
    <r>
      <rPr>
        <sz val="10"/>
        <color theme="1"/>
        <rFont val="Arial"/>
        <family val="2"/>
      </rPr>
      <t>Per STR’s data reporting guidelines, they only report properties as closed if they were closed for a full calendar month (i.e. March 1 – March 31). If a property was open March 1-14, but closed March 15-31, they would consider that property open for the full month. STR's full Data Reporting Guidelines are available here: https://str.com/sites/default/files/2019-11/str-data-reporting-guidelines-english_0.pdf.</t>
    </r>
  </si>
  <si>
    <r>
      <rPr>
        <vertAlign val="superscript"/>
        <sz val="10"/>
        <rFont val="Arial"/>
        <family val="2"/>
      </rPr>
      <t>a</t>
    </r>
    <r>
      <rPr>
        <sz val="10"/>
        <rFont val="Arial"/>
        <family val="2"/>
      </rPr>
      <t xml:space="preserve"> Year-over-year change for April and May in 2021 are not available since all national parks were closed in April and May 2020.</t>
    </r>
  </si>
  <si>
    <t xml:space="preserve">     Per cent change from 2019</t>
  </si>
  <si>
    <r>
      <t>Visitor Attendance</t>
    </r>
    <r>
      <rPr>
        <vertAlign val="superscript"/>
        <sz val="10"/>
        <rFont val="Arial"/>
        <family val="2"/>
      </rPr>
      <t>e</t>
    </r>
  </si>
  <si>
    <r>
      <t>Food Services and Drinking Places 2020 ($ Millions) unadjusted</t>
    </r>
    <r>
      <rPr>
        <b/>
        <vertAlign val="superscript"/>
        <sz val="10"/>
        <color theme="0"/>
        <rFont val="Arial"/>
        <family val="2"/>
      </rPr>
      <t>8</t>
    </r>
    <r>
      <rPr>
        <b/>
        <sz val="10"/>
        <color theme="0"/>
        <rFont val="Arial"/>
        <family val="2"/>
      </rPr>
      <t xml:space="preserve"> </t>
    </r>
  </si>
  <si>
    <r>
      <t xml:space="preserve">Historic Sites and Museums 2021 (000's of visitors) </t>
    </r>
    <r>
      <rPr>
        <b/>
        <vertAlign val="superscript"/>
        <sz val="10"/>
        <color theme="0"/>
        <rFont val="Arial"/>
        <family val="2"/>
      </rPr>
      <t>9</t>
    </r>
  </si>
  <si>
    <r>
      <t>Exchange Rates 2021</t>
    </r>
    <r>
      <rPr>
        <b/>
        <vertAlign val="superscript"/>
        <sz val="10"/>
        <color theme="0"/>
        <rFont val="Arial"/>
        <family val="2"/>
      </rPr>
      <t xml:space="preserve"> 10</t>
    </r>
  </si>
  <si>
    <r>
      <t>Oil Price: Western Texas Intermediate (WTI) 2021</t>
    </r>
    <r>
      <rPr>
        <b/>
        <vertAlign val="superscript"/>
        <sz val="10"/>
        <color theme="0"/>
        <rFont val="Arial"/>
        <family val="2"/>
      </rPr>
      <t>11</t>
    </r>
  </si>
  <si>
    <r>
      <t>Major Tourism Projects Valued $5 million or Greater 2021 ($ Millions)</t>
    </r>
    <r>
      <rPr>
        <b/>
        <vertAlign val="superscript"/>
        <sz val="10"/>
        <color theme="0"/>
        <rFont val="Arial"/>
        <family val="2"/>
      </rPr>
      <t>12</t>
    </r>
  </si>
  <si>
    <r>
      <t>Alberta Provincial Parks Campsite Reservations 2021</t>
    </r>
    <r>
      <rPr>
        <b/>
        <vertAlign val="superscript"/>
        <sz val="10"/>
        <color rgb="FFFFFFFF"/>
        <rFont val="Arial"/>
        <family val="2"/>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</si>
</sst>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 numFmtId="177" formatCode="&quot;$&quot;#,##0.00;[Red]&quot;$&quot;#,##0.00"/>
    <numFmt numFmtId="178" formatCode="0.000%"/>
  </numFmts>
  <fonts count="35"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
      <vertAlign val="superscript"/>
      <sz val="10"/>
      <name val="Arial"/>
      <family val="2"/>
    </font>
    <font>
      <vertAlign val="superscript"/>
      <sz val="10"/>
      <color theme="1"/>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s>
  <cellStyleXfs count="2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6" fillId="0" borderId="0" applyNumberFormat="0" applyFill="0" applyBorder="0" applyAlignment="0" applyProtection="0"/>
  </cellStyleXfs>
  <cellXfs count="417">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0" fillId="0" borderId="0" xfId="0" applyAlignment="1">
      <alignment horizontal="center" vertical="center"/>
    </xf>
    <xf numFmtId="0" fontId="17" fillId="0" borderId="7" xfId="0" applyFont="1" applyFill="1" applyBorder="1" applyAlignment="1">
      <alignment vertical="center"/>
    </xf>
    <xf numFmtId="171" fontId="17" fillId="0" borderId="7" xfId="3" applyNumberFormat="1" applyFont="1" applyFill="1" applyBorder="1" applyAlignment="1">
      <alignment vertical="center"/>
    </xf>
    <xf numFmtId="171" fontId="14" fillId="0" borderId="7" xfId="0" applyNumberFormat="1" applyFont="1" applyFill="1" applyBorder="1" applyAlignment="1">
      <alignment vertical="center"/>
    </xf>
    <xf numFmtId="171" fontId="14" fillId="0" borderId="7" xfId="0" applyNumberFormat="1" applyFont="1" applyFill="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2" fontId="17"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164" fontId="20" fillId="0" borderId="7" xfId="2" applyNumberFormat="1" applyFont="1" applyFill="1" applyBorder="1" applyAlignment="1" applyProtection="1">
      <alignment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172" fontId="17" fillId="0" borderId="7" xfId="0" applyNumberFormat="1" applyFont="1" applyFill="1" applyBorder="1" applyAlignment="1">
      <alignment vertical="center"/>
    </xf>
    <xf numFmtId="176" fontId="17" fillId="0" borderId="7" xfId="0" applyNumberFormat="1" applyFont="1" applyFill="1" applyBorder="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67" fontId="14" fillId="0" borderId="7" xfId="0"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165" fontId="20" fillId="0" borderId="7" xfId="0" applyNumberFormat="1" applyFont="1" applyBorder="1" applyAlignment="1">
      <alignment horizontal="right" vertical="center"/>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0" fontId="17" fillId="0" borderId="7" xfId="0" applyFont="1" applyFill="1" applyBorder="1" applyAlignment="1">
      <alignment horizontal="right" vertical="center"/>
    </xf>
    <xf numFmtId="170" fontId="14" fillId="0" borderId="7" xfId="1" applyNumberFormat="1" applyFont="1" applyFill="1" applyBorder="1" applyAlignment="1">
      <alignment horizontal="right" vertical="center"/>
    </xf>
    <xf numFmtId="0" fontId="13" fillId="0" borderId="0" xfId="0" applyFont="1" applyAlignment="1">
      <alignment vertical="center"/>
    </xf>
    <xf numFmtId="171" fontId="17" fillId="0" borderId="7" xfId="0" applyNumberFormat="1" applyFont="1" applyFill="1" applyBorder="1" applyAlignment="1">
      <alignment vertical="center"/>
    </xf>
    <xf numFmtId="176" fontId="14" fillId="0" borderId="7" xfId="0" applyNumberFormat="1" applyFont="1" applyFill="1" applyBorder="1" applyAlignment="1">
      <alignment vertical="center"/>
    </xf>
    <xf numFmtId="170" fontId="14" fillId="0" borderId="7" xfId="1" applyNumberFormat="1" applyFont="1" applyFill="1" applyBorder="1" applyAlignment="1">
      <alignment vertical="center"/>
    </xf>
    <xf numFmtId="164" fontId="20" fillId="0" borderId="7" xfId="2" applyNumberFormat="1" applyFont="1" applyBorder="1" applyAlignment="1">
      <alignment vertical="center"/>
    </xf>
    <xf numFmtId="172" fontId="17" fillId="0" borderId="7" xfId="1"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2"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2" fillId="0" borderId="0" xfId="26" applyFont="1" applyAlignment="1">
      <alignment vertical="center"/>
    </xf>
    <xf numFmtId="0" fontId="20" fillId="0" borderId="0" xfId="0" applyFont="1" applyFill="1"/>
    <xf numFmtId="0" fontId="18" fillId="6" borderId="7" xfId="0" applyFont="1" applyFill="1" applyBorder="1" applyAlignment="1">
      <alignment horizontal="left" vertical="center"/>
    </xf>
    <xf numFmtId="170" fontId="17" fillId="0" borderId="7" xfId="1" applyNumberFormat="1" applyFont="1" applyFill="1" applyBorder="1" applyAlignment="1">
      <alignment vertical="center"/>
    </xf>
    <xf numFmtId="167" fontId="17" fillId="0" borderId="7" xfId="0" applyNumberFormat="1" applyFont="1" applyFill="1" applyBorder="1" applyAlignment="1">
      <alignment horizontal="right" vertical="center"/>
    </xf>
    <xf numFmtId="172" fontId="17" fillId="0" borderId="7" xfId="0" applyNumberFormat="1" applyFont="1" applyBorder="1" applyAlignment="1">
      <alignment horizontal="right" vertical="center"/>
    </xf>
    <xf numFmtId="172" fontId="14" fillId="0" borderId="7" xfId="0" applyNumberFormat="1" applyFont="1" applyBorder="1" applyAlignment="1">
      <alignment horizontal="right" vertical="center"/>
    </xf>
    <xf numFmtId="0" fontId="14" fillId="0" borderId="7" xfId="0" applyFont="1" applyBorder="1" applyAlignment="1">
      <alignment horizontal="righ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0" fontId="17" fillId="0" borderId="7" xfId="1" applyNumberFormat="1" applyFont="1" applyBorder="1" applyAlignment="1">
      <alignment horizontal="right" vertical="center"/>
    </xf>
    <xf numFmtId="171" fontId="17" fillId="0" borderId="7" xfId="3" applyNumberFormat="1" applyFont="1" applyBorder="1" applyAlignment="1">
      <alignment vertical="center"/>
    </xf>
    <xf numFmtId="171" fontId="14" fillId="0" borderId="7" xfId="3" applyNumberFormat="1" applyFont="1" applyBorder="1" applyAlignment="1">
      <alignment vertical="center"/>
    </xf>
    <xf numFmtId="2" fontId="19" fillId="0" borderId="7" xfId="0" applyNumberFormat="1" applyFont="1" applyBorder="1" applyAlignment="1">
      <alignment vertical="center"/>
    </xf>
    <xf numFmtId="2" fontId="20" fillId="0" borderId="7" xfId="0" applyNumberFormat="1" applyFont="1" applyBorder="1" applyAlignment="1">
      <alignment vertical="center"/>
    </xf>
    <xf numFmtId="172" fontId="14" fillId="0" borderId="7" xfId="1" applyNumberFormat="1" applyFont="1" applyFill="1" applyBorder="1" applyAlignment="1">
      <alignment horizontal="right" vertical="center"/>
    </xf>
    <xf numFmtId="0" fontId="19" fillId="0" borderId="7" xfId="0" applyFont="1" applyBorder="1" applyAlignment="1">
      <alignment vertical="center"/>
    </xf>
    <xf numFmtId="0" fontId="20" fillId="0" borderId="7" xfId="0" applyFont="1" applyBorder="1" applyAlignment="1">
      <alignment vertical="center"/>
    </xf>
    <xf numFmtId="175" fontId="20" fillId="0" borderId="7" xfId="1" applyNumberFormat="1" applyFont="1" applyBorder="1" applyAlignment="1">
      <alignment horizontal="right" vertical="center"/>
    </xf>
    <xf numFmtId="175" fontId="19" fillId="0" borderId="7" xfId="1" applyNumberFormat="1" applyFont="1" applyBorder="1" applyAlignment="1">
      <alignment horizontal="right" vertical="center"/>
    </xf>
    <xf numFmtId="170" fontId="19" fillId="0" borderId="7" xfId="1" applyNumberFormat="1" applyFont="1" applyBorder="1" applyAlignment="1">
      <alignment horizontal="right" vertical="center"/>
    </xf>
    <xf numFmtId="176" fontId="14" fillId="0" borderId="7" xfId="0" applyNumberFormat="1" applyFont="1" applyFill="1" applyBorder="1" applyAlignment="1">
      <alignment horizontal="right" vertical="center"/>
    </xf>
    <xf numFmtId="0" fontId="17" fillId="7" borderId="7" xfId="0" applyFont="1" applyFill="1" applyBorder="1" applyAlignment="1">
      <alignment horizontal="center" vertical="center"/>
    </xf>
    <xf numFmtId="164" fontId="20" fillId="0" borderId="7" xfId="2" applyNumberFormat="1" applyFont="1" applyBorder="1" applyAlignment="1">
      <alignment horizontal="right" vertical="center"/>
    </xf>
    <xf numFmtId="164" fontId="19" fillId="0" borderId="7" xfId="2" applyNumberFormat="1" applyFont="1" applyBorder="1" applyAlignment="1">
      <alignment vertical="center"/>
    </xf>
    <xf numFmtId="172" fontId="14" fillId="0" borderId="7" xfId="4" applyNumberFormat="1" applyFont="1" applyFill="1" applyBorder="1" applyAlignment="1">
      <alignment horizontal="right" vertical="center"/>
    </xf>
    <xf numFmtId="170" fontId="17" fillId="0" borderId="7" xfId="1" applyNumberFormat="1" applyFont="1" applyBorder="1" applyAlignment="1">
      <alignment vertical="center"/>
    </xf>
    <xf numFmtId="164" fontId="19" fillId="0" borderId="7" xfId="2" applyNumberFormat="1" applyFont="1" applyFill="1" applyBorder="1" applyAlignment="1" applyProtection="1">
      <alignment vertical="center"/>
    </xf>
    <xf numFmtId="0" fontId="17" fillId="7" borderId="7" xfId="0" applyFont="1" applyFill="1" applyBorder="1" applyAlignment="1">
      <alignment horizontal="center" vertical="center"/>
    </xf>
    <xf numFmtId="177" fontId="17" fillId="0" borderId="7" xfId="0" applyNumberFormat="1" applyFont="1" applyFill="1" applyBorder="1" applyAlignment="1">
      <alignment horizontal="right" vertical="center"/>
    </xf>
    <xf numFmtId="171" fontId="17" fillId="0" borderId="7" xfId="0" applyNumberFormat="1" applyFont="1" applyBorder="1" applyAlignment="1">
      <alignment vertical="center"/>
    </xf>
    <xf numFmtId="0" fontId="17" fillId="0" borderId="7" xfId="0" applyFont="1" applyBorder="1" applyAlignment="1">
      <alignment vertical="center"/>
    </xf>
    <xf numFmtId="167" fontId="17" fillId="0" borderId="7" xfId="0" applyNumberFormat="1" applyFont="1" applyBorder="1" applyAlignment="1">
      <alignment vertical="center"/>
    </xf>
    <xf numFmtId="172" fontId="17" fillId="0" borderId="7" xfId="0" applyNumberFormat="1" applyFont="1" applyBorder="1" applyAlignment="1">
      <alignment vertical="center"/>
    </xf>
    <xf numFmtId="178" fontId="17" fillId="0" borderId="7" xfId="3" applyNumberFormat="1" applyFont="1" applyFill="1" applyBorder="1" applyAlignment="1">
      <alignment horizontal="right" vertical="center"/>
    </xf>
    <xf numFmtId="176" fontId="0" fillId="0" borderId="0" xfId="0" applyNumberFormat="1" applyAlignment="1">
      <alignment vertical="center"/>
    </xf>
    <xf numFmtId="171" fontId="0" fillId="0" borderId="0" xfId="0" applyNumberFormat="1" applyAlignment="1">
      <alignment vertical="center"/>
    </xf>
    <xf numFmtId="171" fontId="17" fillId="0" borderId="7" xfId="4" applyNumberFormat="1" applyFont="1" applyBorder="1" applyAlignment="1">
      <alignment vertical="center"/>
    </xf>
    <xf numFmtId="170" fontId="14" fillId="0" borderId="7" xfId="1" applyNumberFormat="1" applyFont="1" applyBorder="1" applyAlignment="1">
      <alignment horizontal="right" vertical="center"/>
    </xf>
    <xf numFmtId="2" fontId="14" fillId="0" borderId="7" xfId="0" applyNumberFormat="1" applyFont="1" applyBorder="1" applyAlignment="1">
      <alignment horizontal="right" vertical="center"/>
    </xf>
    <xf numFmtId="172" fontId="14" fillId="0" borderId="7" xfId="6" applyNumberFormat="1" applyFont="1" applyFill="1" applyBorder="1" applyAlignment="1">
      <alignment horizontal="right" vertical="center"/>
    </xf>
    <xf numFmtId="176" fontId="17" fillId="0" borderId="7" xfId="1" applyNumberFormat="1" applyFont="1" applyFill="1" applyBorder="1" applyAlignment="1">
      <alignment horizontal="right" vertical="center"/>
    </xf>
    <xf numFmtId="165" fontId="19" fillId="0" borderId="7" xfId="0" applyNumberFormat="1" applyFont="1" applyBorder="1" applyAlignment="1">
      <alignment horizontal="right" vertical="center"/>
    </xf>
    <xf numFmtId="0" fontId="23" fillId="6" borderId="7" xfId="0" applyFont="1" applyFill="1" applyBorder="1" applyAlignment="1">
      <alignment horizontal="left" vertical="center"/>
    </xf>
    <xf numFmtId="171" fontId="14" fillId="0" borderId="7" xfId="3" applyNumberFormat="1" applyFont="1" applyBorder="1" applyAlignment="1">
      <alignment horizontal="right" vertical="center"/>
    </xf>
    <xf numFmtId="176" fontId="14" fillId="0" borderId="7" xfId="1" applyNumberFormat="1" applyFont="1" applyFill="1" applyBorder="1" applyAlignment="1">
      <alignment horizontal="right" vertical="center"/>
    </xf>
    <xf numFmtId="173" fontId="17" fillId="0" borderId="7" xfId="4" applyNumberFormat="1" applyFont="1" applyFill="1" applyBorder="1" applyAlignment="1">
      <alignment horizontal="right" vertical="center"/>
    </xf>
    <xf numFmtId="171" fontId="14" fillId="0" borderId="7" xfId="11"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167"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0" fontId="17" fillId="0" borderId="7" xfId="1" applyNumberFormat="1" applyFont="1" applyFill="1" applyBorder="1" applyAlignment="1">
      <alignment horizontal="right" vertical="center"/>
    </xf>
    <xf numFmtId="0" fontId="17" fillId="7" borderId="7" xfId="0" applyFont="1" applyFill="1" applyBorder="1" applyAlignment="1">
      <alignment horizontal="center" vertical="center"/>
    </xf>
    <xf numFmtId="2" fontId="14" fillId="0" borderId="7" xfId="0" applyNumberFormat="1" applyFont="1" applyFill="1" applyBorder="1" applyAlignment="1">
      <alignment vertical="center"/>
    </xf>
    <xf numFmtId="0" fontId="17" fillId="0" borderId="7" xfId="0" applyFont="1" applyBorder="1" applyAlignment="1">
      <alignment horizontal="right" vertical="center"/>
    </xf>
    <xf numFmtId="0" fontId="17" fillId="0" borderId="7" xfId="0" applyNumberFormat="1" applyFont="1" applyBorder="1" applyAlignment="1">
      <alignment horizontal="right" vertical="center"/>
    </xf>
    <xf numFmtId="176" fontId="17" fillId="0" borderId="7" xfId="0" applyNumberFormat="1" applyFont="1" applyBorder="1" applyAlignment="1">
      <alignment horizontal="right" vertical="center"/>
    </xf>
    <xf numFmtId="170" fontId="17" fillId="0" borderId="7" xfId="0" applyNumberFormat="1" applyFont="1" applyBorder="1" applyAlignment="1">
      <alignment horizontal="right" vertical="center"/>
    </xf>
    <xf numFmtId="167" fontId="14" fillId="0" borderId="7" xfId="0" applyNumberFormat="1" applyFont="1" applyFill="1" applyBorder="1" applyAlignment="1">
      <alignment vertical="center"/>
    </xf>
    <xf numFmtId="0" fontId="0" fillId="0" borderId="7" xfId="0" applyBorder="1"/>
    <xf numFmtId="171" fontId="14" fillId="0" borderId="7" xfId="0" applyNumberFormat="1" applyFont="1" applyBorder="1" applyAlignment="1">
      <alignment vertical="center"/>
    </xf>
    <xf numFmtId="0" fontId="14" fillId="0" borderId="7" xfId="0" applyFont="1" applyBorder="1" applyAlignment="1">
      <alignment vertical="center"/>
    </xf>
    <xf numFmtId="167" fontId="14" fillId="0" borderId="7" xfId="0" applyNumberFormat="1" applyFont="1" applyBorder="1" applyAlignment="1">
      <alignment vertical="center"/>
    </xf>
    <xf numFmtId="0" fontId="31" fillId="8" borderId="8" xfId="0" applyFont="1" applyFill="1" applyBorder="1" applyAlignment="1">
      <alignment vertical="center"/>
    </xf>
    <xf numFmtId="0" fontId="20" fillId="0" borderId="7" xfId="0" applyFont="1" applyBorder="1" applyAlignment="1">
      <alignment horizontal="right" vertical="center"/>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23" fillId="6" borderId="7" xfId="0" applyFont="1" applyFill="1" applyBorder="1" applyAlignment="1">
      <alignment horizontal="left" vertical="center"/>
    </xf>
    <xf numFmtId="0" fontId="23" fillId="6" borderId="8" xfId="0" applyFont="1" applyFill="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0" fontId="17" fillId="7" borderId="7" xfId="0" applyFont="1" applyFill="1" applyBorder="1" applyAlignment="1">
      <alignment horizontal="center"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21" fillId="6" borderId="7" xfId="0" applyFont="1" applyFill="1" applyBorder="1" applyAlignment="1">
      <alignment horizontal="center" vertical="center"/>
    </xf>
    <xf numFmtId="0" fontId="22" fillId="6" borderId="7" xfId="0" applyFont="1" applyFill="1" applyBorder="1" applyAlignment="1">
      <alignment horizontal="center" vertical="center"/>
    </xf>
    <xf numFmtId="0" fontId="29" fillId="6" borderId="14" xfId="0" applyFont="1" applyFill="1" applyBorder="1" applyAlignment="1">
      <alignment vertical="center"/>
    </xf>
    <xf numFmtId="0" fontId="29" fillId="6" borderId="2" xfId="0" applyFont="1" applyFill="1" applyBorder="1" applyAlignment="1">
      <alignment vertical="center"/>
    </xf>
    <xf numFmtId="0" fontId="29" fillId="6" borderId="15" xfId="0" applyFont="1" applyFill="1" applyBorder="1" applyAlignment="1">
      <alignment vertical="center"/>
    </xf>
    <xf numFmtId="0" fontId="23" fillId="6" borderId="7" xfId="0" applyFont="1" applyFill="1" applyBorder="1" applyAlignment="1">
      <alignment vertical="center"/>
    </xf>
    <xf numFmtId="0" fontId="4" fillId="7" borderId="7" xfId="0" applyFont="1" applyFill="1" applyBorder="1" applyAlignment="1">
      <alignment horizontal="left" vertical="center" wrapText="1"/>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27">
    <cellStyle name="Comma" xfId="1" builtinId="3"/>
    <cellStyle name="Comma 2" xfId="6"/>
    <cellStyle name="Comma 2 2" xfId="15"/>
    <cellStyle name="Comma 3" xfId="5"/>
    <cellStyle name="Comma 4" xfId="12"/>
    <cellStyle name="Currency" xfId="2" builtinId="4"/>
    <cellStyle name="Currency 2" xfId="7"/>
    <cellStyle name="Currency 3" xfId="13"/>
    <cellStyle name="Hyperlink" xfId="26" builtinId="8"/>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Normal 6 2 2" xfId="21"/>
    <cellStyle name="Normal 6 3" xfId="22"/>
    <cellStyle name="Normal 7" xfId="24"/>
    <cellStyle name="Normal 7 2" xfId="23"/>
    <cellStyle name="Normal 7 3" xfId="25"/>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March/mktmonitorWITHOUT%20letter_March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April/mktmonitorWITHOUT%20letter_April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June/mktmonitorWITHOUT%20letter_June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1/July/mktmonitorWITHOUT%20letter_July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B24">
            <v>57.287999999999997</v>
          </cell>
        </row>
        <row r="26">
          <cell r="B26">
            <v>545.70000000000005</v>
          </cell>
        </row>
        <row r="28">
          <cell r="B28">
            <v>99.850999999999999</v>
          </cell>
        </row>
        <row r="30">
          <cell r="B30">
            <v>141.54599999999999</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C24">
            <v>60.2</v>
          </cell>
          <cell r="D24">
            <v>56.357999999999997</v>
          </cell>
        </row>
        <row r="26">
          <cell r="C26">
            <v>571.1</v>
          </cell>
          <cell r="D26">
            <v>434.62</v>
          </cell>
        </row>
        <row r="28">
          <cell r="C28">
            <v>104.6</v>
          </cell>
          <cell r="D28">
            <v>100.068</v>
          </cell>
        </row>
        <row r="30">
          <cell r="C30">
            <v>142.6</v>
          </cell>
          <cell r="D30">
            <v>123.318</v>
          </cell>
        </row>
        <row r="33">
          <cell r="B33">
            <v>199.06899999999999</v>
          </cell>
          <cell r="C33">
            <v>210.041</v>
          </cell>
          <cell r="D33">
            <v>155.22999999999999</v>
          </cell>
        </row>
        <row r="35">
          <cell r="B35">
            <v>61.417000000000002</v>
          </cell>
          <cell r="C35">
            <v>60.155000000000001</v>
          </cell>
          <cell r="D35">
            <v>55.514000000000003</v>
          </cell>
        </row>
        <row r="37">
          <cell r="B37">
            <v>10.57</v>
          </cell>
          <cell r="C37">
            <v>8.1780000000000008</v>
          </cell>
          <cell r="D37">
            <v>8.5649999999999995</v>
          </cell>
        </row>
        <row r="39">
          <cell r="B39">
            <v>13.704000000000001</v>
          </cell>
          <cell r="C39">
            <v>15.824999999999999</v>
          </cell>
          <cell r="D39">
            <v>18.288</v>
          </cell>
        </row>
        <row r="41">
          <cell r="B41">
            <v>2.1999999999999999E-2</v>
          </cell>
          <cell r="C41">
            <v>0.11</v>
          </cell>
          <cell r="D41">
            <v>1.6E-2</v>
          </cell>
        </row>
      </sheetData>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E24">
            <v>41.79</v>
          </cell>
          <cell r="F24">
            <v>56.7</v>
          </cell>
          <cell r="O24">
            <v>272.33600000000001</v>
          </cell>
        </row>
        <row r="26">
          <cell r="E26">
            <v>256.95</v>
          </cell>
          <cell r="F26">
            <v>448.7</v>
          </cell>
          <cell r="O26">
            <v>2257.0700000000002</v>
          </cell>
        </row>
        <row r="28">
          <cell r="E28">
            <v>72.81</v>
          </cell>
          <cell r="F28">
            <v>109.9</v>
          </cell>
          <cell r="O28">
            <v>487.22900000000004</v>
          </cell>
        </row>
        <row r="30">
          <cell r="E30">
            <v>88.44</v>
          </cell>
          <cell r="F30">
            <v>119.1</v>
          </cell>
          <cell r="O30">
            <v>615.00399999999991</v>
          </cell>
        </row>
      </sheetData>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44">
          <cell r="B44">
            <v>153.9</v>
          </cell>
          <cell r="C44">
            <v>152.9</v>
          </cell>
          <cell r="D44">
            <v>111.3</v>
          </cell>
          <cell r="G44">
            <v>98.3</v>
          </cell>
        </row>
      </sheetData>
      <sheetData sheetId="5"/>
      <sheetData sheetId="6"/>
      <sheetData sheetId="7"/>
      <sheetData sheetId="8"/>
      <sheetData sheetId="9">
        <row r="9">
          <cell r="B9" t="str">
            <v>Airdrie</v>
          </cell>
          <cell r="D9" t="str">
            <v>CAD</v>
          </cell>
          <cell r="E9" t="str">
            <v>1.2714</v>
          </cell>
          <cell r="G9">
            <v>30.966583656686101</v>
          </cell>
          <cell r="H9">
            <v>22.7775525569004</v>
          </cell>
          <cell r="I9">
            <v>79.258462852403198</v>
          </cell>
          <cell r="J9">
            <v>76.072534834528298</v>
          </cell>
          <cell r="K9">
            <v>24.543638204192899</v>
          </cell>
          <cell r="L9">
            <v>17.327461603301</v>
          </cell>
          <cell r="M9">
            <v>35.952199338927002</v>
          </cell>
          <cell r="N9">
            <v>4.1880134858196003</v>
          </cell>
          <cell r="O9">
            <v>41.645895781509601</v>
          </cell>
          <cell r="P9">
            <v>41.645895781509601</v>
          </cell>
          <cell r="Q9">
            <v>0</v>
          </cell>
          <cell r="R9">
            <v>35.952199338927002</v>
          </cell>
          <cell r="T9">
            <v>29.889307667613799</v>
          </cell>
          <cell r="U9">
            <v>29.533092804407399</v>
          </cell>
          <cell r="V9">
            <v>80.890890558454899</v>
          </cell>
          <cell r="W9">
            <v>85.606563628232294</v>
          </cell>
          <cell r="X9">
            <v>24.1777271540894</v>
          </cell>
          <cell r="Y9">
            <v>25.282265882989901</v>
          </cell>
          <cell r="Z9">
            <v>1.2061549583228499</v>
          </cell>
          <cell r="AA9">
            <v>-5.5085414831697799</v>
          </cell>
          <cell r="AB9">
            <v>-4.3688280710774396</v>
          </cell>
          <cell r="AC9">
            <v>-10.136114306078399</v>
          </cell>
          <cell r="AD9">
            <v>-6.0307597603085501</v>
          </cell>
          <cell r="AE9">
            <v>-4.8973451098591996</v>
          </cell>
          <cell r="AG9">
            <v>9</v>
          </cell>
          <cell r="AH9">
            <v>7</v>
          </cell>
          <cell r="AI9">
            <v>647</v>
          </cell>
          <cell r="AJ9">
            <v>557</v>
          </cell>
        </row>
        <row r="10">
          <cell r="B10" t="str">
            <v>Banff</v>
          </cell>
          <cell r="D10" t="str">
            <v>CAD</v>
          </cell>
          <cell r="E10" t="str">
            <v>1.2714</v>
          </cell>
          <cell r="G10">
            <v>11.6453190665385</v>
          </cell>
          <cell r="H10">
            <v>8.5895742941583304</v>
          </cell>
          <cell r="I10">
            <v>173.665296189185</v>
          </cell>
          <cell r="J10">
            <v>119.146092742093</v>
          </cell>
          <cell r="K10">
            <v>20.223877849079798</v>
          </cell>
          <cell r="L10">
            <v>10.2341421546689</v>
          </cell>
          <cell r="M10">
            <v>35.575043276107003</v>
          </cell>
          <cell r="N10">
            <v>45.758280605227696</v>
          </cell>
          <cell r="O10">
            <v>97.611852009047098</v>
          </cell>
          <cell r="P10">
            <v>265.64406830856399</v>
          </cell>
          <cell r="Q10">
            <v>85.031446540880495</v>
          </cell>
          <cell r="R10">
            <v>150.85646372220501</v>
          </cell>
          <cell r="T10">
            <v>26.040911255029599</v>
          </cell>
          <cell r="U10">
            <v>38.898184213150202</v>
          </cell>
          <cell r="V10">
            <v>185.06052024108101</v>
          </cell>
          <cell r="W10">
            <v>189.51578514302199</v>
          </cell>
          <cell r="X10">
            <v>48.191445844076199</v>
          </cell>
          <cell r="Y10">
            <v>73.718199217930703</v>
          </cell>
          <cell r="Z10">
            <v>-33.053658462993099</v>
          </cell>
          <cell r="AA10">
            <v>-2.3508674481010798</v>
          </cell>
          <cell r="AB10">
            <v>-34.627478213881197</v>
          </cell>
          <cell r="AC10">
            <v>-27.806026134524799</v>
          </cell>
          <cell r="AD10">
            <v>10.434739081466599</v>
          </cell>
          <cell r="AE10">
            <v>-26.067982399018899</v>
          </cell>
          <cell r="AG10">
            <v>38</v>
          </cell>
          <cell r="AH10">
            <v>15</v>
          </cell>
          <cell r="AI10">
            <v>4413</v>
          </cell>
          <cell r="AJ10">
            <v>2249</v>
          </cell>
        </row>
        <row r="11">
          <cell r="B11" t="str">
            <v>Bonnyville</v>
          </cell>
          <cell r="D11" t="str">
            <v>CAD</v>
          </cell>
          <cell r="E11" t="str">
            <v>1.2714</v>
          </cell>
          <cell r="G11">
            <v>33.173963133640498</v>
          </cell>
          <cell r="H11">
            <v>33.350266700533403</v>
          </cell>
          <cell r="I11">
            <v>79.968914961920404</v>
          </cell>
          <cell r="J11">
            <v>77.322901408168306</v>
          </cell>
          <cell r="K11">
            <v>26.528858367839799</v>
          </cell>
          <cell r="L11">
            <v>25.787393840214602</v>
          </cell>
          <cell r="M11">
            <v>-0.52864214992927805</v>
          </cell>
          <cell r="N11">
            <v>3.4220308673940001</v>
          </cell>
          <cell r="O11">
            <v>2.8752984199160898</v>
          </cell>
          <cell r="P11">
            <v>2.8752984199160898</v>
          </cell>
          <cell r="Q11">
            <v>0</v>
          </cell>
          <cell r="R11">
            <v>-0.52864214992927805</v>
          </cell>
          <cell r="T11">
            <v>29.9893566698202</v>
          </cell>
          <cell r="U11">
            <v>39.663039888513701</v>
          </cell>
          <cell r="V11">
            <v>79.487037138234896</v>
          </cell>
          <cell r="W11">
            <v>84.799820533298799</v>
          </cell>
          <cell r="X11">
            <v>23.8376510736577</v>
          </cell>
          <cell r="Y11">
            <v>33.634186643510397</v>
          </cell>
          <cell r="Z11">
            <v>-24.389666666711999</v>
          </cell>
          <cell r="AA11">
            <v>-6.26508801746545</v>
          </cell>
          <cell r="AB11">
            <v>-29.1267206003415</v>
          </cell>
          <cell r="AC11">
            <v>-29.1267206003415</v>
          </cell>
          <cell r="AD11">
            <v>0</v>
          </cell>
          <cell r="AE11">
            <v>-24.389666666711999</v>
          </cell>
          <cell r="AG11">
            <v>10</v>
          </cell>
          <cell r="AH11">
            <v>6</v>
          </cell>
          <cell r="AI11">
            <v>718</v>
          </cell>
          <cell r="AJ11">
            <v>560</v>
          </cell>
        </row>
        <row r="12">
          <cell r="B12" t="str">
            <v>Calgary</v>
          </cell>
          <cell r="D12" t="str">
            <v>CAD</v>
          </cell>
          <cell r="E12" t="str">
            <v>1.2714</v>
          </cell>
          <cell r="G12">
            <v>20.301694474789802</v>
          </cell>
          <cell r="H12">
            <v>11.3666934855303</v>
          </cell>
          <cell r="I12">
            <v>104.9515750573</v>
          </cell>
          <cell r="J12">
            <v>93.261149388694093</v>
          </cell>
          <cell r="K12">
            <v>21.306948114612801</v>
          </cell>
          <cell r="L12">
            <v>10.600708992095401</v>
          </cell>
          <cell r="M12">
            <v>78.606861358877396</v>
          </cell>
          <cell r="N12">
            <v>12.535150751662901</v>
          </cell>
          <cell r="O12">
            <v>100.99550068302599</v>
          </cell>
          <cell r="P12">
            <v>152.28589178494701</v>
          </cell>
          <cell r="Q12">
            <v>25.518178729187898</v>
          </cell>
          <cell r="R12">
            <v>124.184079463028</v>
          </cell>
          <cell r="T12">
            <v>19.889033612308701</v>
          </cell>
          <cell r="U12">
            <v>29.877623506277299</v>
          </cell>
          <cell r="V12">
            <v>102.421350831363</v>
          </cell>
          <cell r="W12">
            <v>127.06487835310099</v>
          </cell>
          <cell r="X12">
            <v>20.370616893030501</v>
          </cell>
          <cell r="Y12">
            <v>37.9639659630488</v>
          </cell>
          <cell r="Z12">
            <v>-33.431674684132801</v>
          </cell>
          <cell r="AA12">
            <v>-19.394444665704999</v>
          </cell>
          <cell r="AB12">
            <v>-46.342231702405201</v>
          </cell>
          <cell r="AC12">
            <v>-43.991937096095</v>
          </cell>
          <cell r="AD12">
            <v>4.38015720906429</v>
          </cell>
          <cell r="AE12">
            <v>-30.515877383856498</v>
          </cell>
          <cell r="AG12">
            <v>97</v>
          </cell>
          <cell r="AH12">
            <v>82</v>
          </cell>
          <cell r="AI12">
            <v>14776</v>
          </cell>
          <cell r="AJ12">
            <v>13406</v>
          </cell>
        </row>
        <row r="13">
          <cell r="B13" t="str">
            <v>Canmore</v>
          </cell>
          <cell r="D13" t="str">
            <v>CAD</v>
          </cell>
          <cell r="E13" t="str">
            <v>1.2714</v>
          </cell>
          <cell r="G13">
            <v>27.2827991342883</v>
          </cell>
          <cell r="H13">
            <v>19.320245611000601</v>
          </cell>
          <cell r="I13">
            <v>156.34313454872901</v>
          </cell>
          <cell r="J13">
            <v>85.043579361403303</v>
          </cell>
          <cell r="K13">
            <v>42.654783359180101</v>
          </cell>
          <cell r="L13">
            <v>16.430628409009302</v>
          </cell>
          <cell r="M13">
            <v>41.213521212970598</v>
          </cell>
          <cell r="N13">
            <v>83.838845592716794</v>
          </cell>
          <cell r="O13">
            <v>159.60530721875099</v>
          </cell>
          <cell r="P13">
            <v>160.827240628852</v>
          </cell>
          <cell r="Q13">
            <v>0.47068891741548902</v>
          </cell>
          <cell r="R13">
            <v>41.878197607212201</v>
          </cell>
          <cell r="T13">
            <v>35.652095719696099</v>
          </cell>
          <cell r="U13">
            <v>28.9370891746076</v>
          </cell>
          <cell r="V13">
            <v>146.63252163386099</v>
          </cell>
          <cell r="W13">
            <v>121.687230858021</v>
          </cell>
          <cell r="X13">
            <v>52.277566969108399</v>
          </cell>
          <cell r="Y13">
            <v>35.212742507496401</v>
          </cell>
          <cell r="Z13">
            <v>23.205535652082499</v>
          </cell>
          <cell r="AA13">
            <v>20.499513876640499</v>
          </cell>
          <cell r="AB13">
            <v>48.4620715298704</v>
          </cell>
          <cell r="AC13">
            <v>50.7500151411001</v>
          </cell>
          <cell r="AD13">
            <v>1.5410963808149101</v>
          </cell>
          <cell r="AE13">
            <v>25.104251702980299</v>
          </cell>
          <cell r="AG13">
            <v>35</v>
          </cell>
          <cell r="AH13">
            <v>15</v>
          </cell>
          <cell r="AI13">
            <v>2348</v>
          </cell>
          <cell r="AJ13">
            <v>1252</v>
          </cell>
        </row>
        <row r="14">
          <cell r="B14" t="str">
            <v>Drayton Valley</v>
          </cell>
          <cell r="D14" t="str">
            <v>CAD</v>
          </cell>
          <cell r="E14" t="str">
            <v>1.2714</v>
          </cell>
          <cell r="G14">
            <v>36.2305854241338</v>
          </cell>
          <cell r="H14">
            <v>17.9883512544802</v>
          </cell>
          <cell r="I14">
            <v>91.508217388252206</v>
          </cell>
          <cell r="J14">
            <v>101.932148123453</v>
          </cell>
          <cell r="K14">
            <v>33.153962870952803</v>
          </cell>
          <cell r="L14">
            <v>18.3359128456839</v>
          </cell>
          <cell r="M14">
            <v>101.41137401411299</v>
          </cell>
          <cell r="N14">
            <v>-10.2263426476371</v>
          </cell>
          <cell r="O14">
            <v>80.814356776116298</v>
          </cell>
          <cell r="P14">
            <v>80.814356776116298</v>
          </cell>
          <cell r="Q14">
            <v>0</v>
          </cell>
          <cell r="R14">
            <v>101.41137401411299</v>
          </cell>
          <cell r="T14">
            <v>44.709651704684802</v>
          </cell>
          <cell r="U14">
            <v>30.7776276504867</v>
          </cell>
          <cell r="V14">
            <v>99.977035339437606</v>
          </cell>
          <cell r="W14">
            <v>100.14449824416801</v>
          </cell>
          <cell r="X14">
            <v>44.699384284932201</v>
          </cell>
          <cell r="Y14">
            <v>30.8221007820385</v>
          </cell>
          <cell r="Z14">
            <v>45.266724948430898</v>
          </cell>
          <cell r="AA14">
            <v>-0.16722127292793501</v>
          </cell>
          <cell r="AB14">
            <v>45.023808081831397</v>
          </cell>
          <cell r="AC14">
            <v>45.023808081831397</v>
          </cell>
          <cell r="AD14">
            <v>0</v>
          </cell>
          <cell r="AE14">
            <v>45.266724948430898</v>
          </cell>
          <cell r="AG14">
            <v>13</v>
          </cell>
          <cell r="AH14">
            <v>6</v>
          </cell>
          <cell r="AI14">
            <v>812</v>
          </cell>
          <cell r="AJ14">
            <v>432</v>
          </cell>
        </row>
        <row r="15">
          <cell r="B15" t="str">
            <v>Drumheller</v>
          </cell>
          <cell r="D15" t="str">
            <v>CAD</v>
          </cell>
          <cell r="E15" t="str">
            <v>1.2714</v>
          </cell>
          <cell r="G15">
            <v>23.843271423916502</v>
          </cell>
          <cell r="H15">
            <v>9.8367184388689708</v>
          </cell>
          <cell r="I15">
            <v>115.970577888657</v>
          </cell>
          <cell r="J15">
            <v>113.334560339777</v>
          </cell>
          <cell r="K15">
            <v>27.651179657877101</v>
          </cell>
          <cell r="L15">
            <v>11.148401594553899</v>
          </cell>
          <cell r="M15">
            <v>142.390504232609</v>
          </cell>
          <cell r="N15">
            <v>2.3258726561229</v>
          </cell>
          <cell r="O15">
            <v>148.02819869159401</v>
          </cell>
          <cell r="P15">
            <v>148.02819869159401</v>
          </cell>
          <cell r="Q15">
            <v>0</v>
          </cell>
          <cell r="R15">
            <v>142.390504232609</v>
          </cell>
          <cell r="T15">
            <v>17.3389524382901</v>
          </cell>
          <cell r="U15">
            <v>23.376102612996402</v>
          </cell>
          <cell r="V15">
            <v>113.182477281587</v>
          </cell>
          <cell r="W15">
            <v>117.189079182456</v>
          </cell>
          <cell r="X15">
            <v>19.624655904333</v>
          </cell>
          <cell r="Y15">
            <v>27.3942394009166</v>
          </cell>
          <cell r="Z15">
            <v>-25.8261621907399</v>
          </cell>
          <cell r="AA15">
            <v>-3.4189208830891298</v>
          </cell>
          <cell r="AB15">
            <v>-28.362107021389399</v>
          </cell>
          <cell r="AC15">
            <v>-24.7381357310061</v>
          </cell>
          <cell r="AD15">
            <v>5.0587351745050997</v>
          </cell>
          <cell r="AE15">
            <v>-22.0739041672025</v>
          </cell>
          <cell r="AG15">
            <v>10</v>
          </cell>
          <cell r="AH15">
            <v>6</v>
          </cell>
          <cell r="AI15">
            <v>491</v>
          </cell>
          <cell r="AJ15">
            <v>396</v>
          </cell>
        </row>
        <row r="16">
          <cell r="B16" t="str">
            <v>Edmonton</v>
          </cell>
          <cell r="D16" t="str">
            <v>CAD</v>
          </cell>
          <cell r="E16" t="str">
            <v>1.2714</v>
          </cell>
          <cell r="G16">
            <v>23.437330683088199</v>
          </cell>
          <cell r="H16">
            <v>17.0490290000659</v>
          </cell>
          <cell r="I16">
            <v>97.389891392735706</v>
          </cell>
          <cell r="J16">
            <v>100.593682913633</v>
          </cell>
          <cell r="K16">
            <v>22.825590897615999</v>
          </cell>
          <cell r="L16">
            <v>17.150246172179699</v>
          </cell>
          <cell r="M16">
            <v>37.4701789937575</v>
          </cell>
          <cell r="N16">
            <v>-3.1848834122602301</v>
          </cell>
          <cell r="O16">
            <v>33.091914066180898</v>
          </cell>
          <cell r="P16">
            <v>53.305036700822797</v>
          </cell>
          <cell r="Q16">
            <v>15.1873408512186</v>
          </cell>
          <cell r="R16">
            <v>58.348243646319801</v>
          </cell>
          <cell r="T16">
            <v>24.237831228422898</v>
          </cell>
          <cell r="U16">
            <v>32.596794019834299</v>
          </cell>
          <cell r="V16">
            <v>100.07543483809999</v>
          </cell>
          <cell r="W16">
            <v>121.767637948546</v>
          </cell>
          <cell r="X16">
            <v>24.256114997169</v>
          </cell>
          <cell r="Y16">
            <v>39.6923461249052</v>
          </cell>
          <cell r="Z16">
            <v>-25.643512016320201</v>
          </cell>
          <cell r="AA16">
            <v>-17.8144238287782</v>
          </cell>
          <cell r="AB16">
            <v>-38.889691929927402</v>
          </cell>
          <cell r="AC16">
            <v>-36.5081734109718</v>
          </cell>
          <cell r="AD16">
            <v>3.8970815140137498</v>
          </cell>
          <cell r="AE16">
            <v>-22.745779068638299</v>
          </cell>
          <cell r="AG16">
            <v>103</v>
          </cell>
          <cell r="AH16">
            <v>68</v>
          </cell>
          <cell r="AI16">
            <v>12666</v>
          </cell>
          <cell r="AJ16">
            <v>10419</v>
          </cell>
        </row>
        <row r="17">
          <cell r="B17" t="str">
            <v>Edson</v>
          </cell>
          <cell r="D17" t="str">
            <v>CAD</v>
          </cell>
          <cell r="E17" t="str">
            <v>1.2714</v>
          </cell>
          <cell r="G17">
            <v>38.732354441861702</v>
          </cell>
          <cell r="H17">
            <v>18.170762928827401</v>
          </cell>
          <cell r="I17">
            <v>109.586659118296</v>
          </cell>
          <cell r="J17">
            <v>107.540568808136</v>
          </cell>
          <cell r="K17">
            <v>42.445493230693302</v>
          </cell>
          <cell r="L17">
            <v>19.540941810439001</v>
          </cell>
          <cell r="M17">
            <v>113.157557520129</v>
          </cell>
          <cell r="N17">
            <v>1.90262180387944</v>
          </cell>
          <cell r="O17">
            <v>117.21313968612399</v>
          </cell>
          <cell r="P17">
            <v>116.814217482844</v>
          </cell>
          <cell r="Q17">
            <v>-0.183654729109274</v>
          </cell>
          <cell r="R17">
            <v>112.76608358529</v>
          </cell>
          <cell r="T17">
            <v>47.871832772727799</v>
          </cell>
          <cell r="U17">
            <v>54.9428690132819</v>
          </cell>
          <cell r="V17">
            <v>108.446032320935</v>
          </cell>
          <cell r="W17">
            <v>108.542219270223</v>
          </cell>
          <cell r="X17">
            <v>51.915103241336602</v>
          </cell>
          <cell r="Y17">
            <v>59.636209357748101</v>
          </cell>
          <cell r="Z17">
            <v>-12.869797969313799</v>
          </cell>
          <cell r="AA17">
            <v>-8.8617083688439402E-2</v>
          </cell>
          <cell r="AB17">
            <v>-12.947010213365299</v>
          </cell>
          <cell r="AC17">
            <v>-13.1068871459394</v>
          </cell>
          <cell r="AD17">
            <v>-0.183654729109274</v>
          </cell>
          <cell r="AE17">
            <v>-13.0298167058257</v>
          </cell>
          <cell r="AG17">
            <v>18</v>
          </cell>
          <cell r="AH17">
            <v>9</v>
          </cell>
          <cell r="AI17">
            <v>1087</v>
          </cell>
          <cell r="AJ17">
            <v>569</v>
          </cell>
        </row>
        <row r="18">
          <cell r="B18" t="str">
            <v>Fort Mac</v>
          </cell>
          <cell r="D18" t="str">
            <v>CAD</v>
          </cell>
          <cell r="E18" t="str">
            <v>1.2714</v>
          </cell>
          <cell r="G18">
            <v>37.992157813889499</v>
          </cell>
          <cell r="H18">
            <v>61.537334366037904</v>
          </cell>
          <cell r="I18">
            <v>120.637520326238</v>
          </cell>
          <cell r="J18">
            <v>128.53313666189001</v>
          </cell>
          <cell r="K18">
            <v>45.832797105107502</v>
          </cell>
          <cell r="L18">
            <v>79.095866078784098</v>
          </cell>
          <cell r="M18">
            <v>-38.261612718055602</v>
          </cell>
          <cell r="N18">
            <v>-6.1428644322452302</v>
          </cell>
          <cell r="O18">
            <v>-42.054118151440001</v>
          </cell>
          <cell r="P18">
            <v>-42.054118151440001</v>
          </cell>
          <cell r="Q18">
            <v>0</v>
          </cell>
          <cell r="R18">
            <v>-38.261612718055602</v>
          </cell>
          <cell r="T18">
            <v>39.581569818586203</v>
          </cell>
          <cell r="U18">
            <v>37.580444365263702</v>
          </cell>
          <cell r="V18">
            <v>126.00048176153</v>
          </cell>
          <cell r="W18">
            <v>129.87104330580101</v>
          </cell>
          <cell r="X18">
            <v>49.872968660195099</v>
          </cell>
          <cell r="Y18">
            <v>48.8061151761245</v>
          </cell>
          <cell r="Z18">
            <v>5.3249116318914202</v>
          </cell>
          <cell r="AA18">
            <v>-2.9803114272035902</v>
          </cell>
          <cell r="AB18">
            <v>2.1859012548340799</v>
          </cell>
          <cell r="AC18">
            <v>-8.4325621893601994</v>
          </cell>
          <cell r="AD18">
            <v>-10.391319461687401</v>
          </cell>
          <cell r="AE18">
            <v>-5.6197364085184001</v>
          </cell>
          <cell r="AG18">
            <v>18</v>
          </cell>
          <cell r="AH18">
            <v>15</v>
          </cell>
          <cell r="AI18">
            <v>1912</v>
          </cell>
          <cell r="AJ18">
            <v>1596</v>
          </cell>
        </row>
        <row r="19">
          <cell r="B19" t="str">
            <v>Fort Saskatchewan</v>
          </cell>
          <cell r="D19" t="str">
            <v>CAD</v>
          </cell>
          <cell r="E19" t="str">
            <v>1.2714</v>
          </cell>
          <cell r="G19">
            <v>25.0730885486348</v>
          </cell>
          <cell r="H19">
            <v>12.0013874436351</v>
          </cell>
          <cell r="I19">
            <v>91.842947881758803</v>
          </cell>
          <cell r="J19">
            <v>90.936303464161796</v>
          </cell>
          <cell r="K19">
            <v>23.0278636480699</v>
          </cell>
          <cell r="L19">
            <v>10.9136181056538</v>
          </cell>
          <cell r="M19">
            <v>108.918249380677</v>
          </cell>
          <cell r="N19">
            <v>0.99701041614733499</v>
          </cell>
          <cell r="O19">
            <v>111.001186088235</v>
          </cell>
          <cell r="P19">
            <v>111.001186088235</v>
          </cell>
          <cell r="Q19">
            <v>0</v>
          </cell>
          <cell r="R19">
            <v>108.918249380677</v>
          </cell>
          <cell r="T19">
            <v>20.9377320678324</v>
          </cell>
          <cell r="U19">
            <v>18.7637969094922</v>
          </cell>
          <cell r="V19">
            <v>92.044111233767296</v>
          </cell>
          <cell r="W19">
            <v>92.858124691358</v>
          </cell>
          <cell r="X19">
            <v>19.271949394343899</v>
          </cell>
          <cell r="Y19">
            <v>17.423709931049501</v>
          </cell>
          <cell r="Z19">
            <v>11.585795608566</v>
          </cell>
          <cell r="AA19">
            <v>-0.87662060837039302</v>
          </cell>
          <cell r="AB19">
            <v>10.607611528247199</v>
          </cell>
          <cell r="AC19">
            <v>10.607611528247199</v>
          </cell>
          <cell r="AD19">
            <v>0</v>
          </cell>
          <cell r="AE19">
            <v>11.585795608566</v>
          </cell>
          <cell r="AG19">
            <v>9</v>
          </cell>
          <cell r="AH19">
            <v>6</v>
          </cell>
          <cell r="AI19">
            <v>822</v>
          </cell>
          <cell r="AJ19">
            <v>651</v>
          </cell>
        </row>
        <row r="20">
          <cell r="B20" t="str">
            <v>Gr. Prairie</v>
          </cell>
          <cell r="D20" t="str">
            <v>CAD</v>
          </cell>
          <cell r="E20" t="str">
            <v>1.2714</v>
          </cell>
          <cell r="G20">
            <v>34.483516112134303</v>
          </cell>
          <cell r="H20">
            <v>17.854985415695801</v>
          </cell>
          <cell r="I20">
            <v>117.609314891292</v>
          </cell>
          <cell r="J20">
            <v>125.65191057058399</v>
          </cell>
          <cell r="K20">
            <v>40.555827049909503</v>
          </cell>
          <cell r="L20">
            <v>22.435130306921</v>
          </cell>
          <cell r="M20">
            <v>93.131023684964006</v>
          </cell>
          <cell r="N20">
            <v>-6.4006950970910204</v>
          </cell>
          <cell r="O20">
            <v>80.769295720998798</v>
          </cell>
          <cell r="P20">
            <v>97.556478336085902</v>
          </cell>
          <cell r="Q20">
            <v>9.2865232163080407</v>
          </cell>
          <cell r="R20">
            <v>111.06618103736101</v>
          </cell>
          <cell r="T20">
            <v>36.128273531789098</v>
          </cell>
          <cell r="U20">
            <v>40.504582344267703</v>
          </cell>
          <cell r="V20">
            <v>121.542976284334</v>
          </cell>
          <cell r="W20">
            <v>129.45874968440799</v>
          </cell>
          <cell r="X20">
            <v>43.9113789306817</v>
          </cell>
          <cell r="Y20">
            <v>52.436725867780503</v>
          </cell>
          <cell r="Z20">
            <v>-10.8044783063858</v>
          </cell>
          <cell r="AA20">
            <v>-6.1145140203895698</v>
          </cell>
          <cell r="AB20">
            <v>-16.258350985901501</v>
          </cell>
          <cell r="AC20">
            <v>-13.300026387888799</v>
          </cell>
          <cell r="AD20">
            <v>3.5326801332925899</v>
          </cell>
          <cell r="AE20">
            <v>-7.6534858317288403</v>
          </cell>
          <cell r="AG20">
            <v>25</v>
          </cell>
          <cell r="AH20">
            <v>16</v>
          </cell>
          <cell r="AI20">
            <v>2895</v>
          </cell>
          <cell r="AJ20">
            <v>1909</v>
          </cell>
        </row>
        <row r="21">
          <cell r="B21" t="str">
            <v>High Level</v>
          </cell>
          <cell r="D21" t="str">
            <v>CAD</v>
          </cell>
          <cell r="E21" t="str">
            <v>1.2714</v>
          </cell>
        </row>
        <row r="22">
          <cell r="B22" t="str">
            <v>Hinton</v>
          </cell>
          <cell r="D22" t="str">
            <v>CAD</v>
          </cell>
          <cell r="E22" t="str">
            <v>1.2714</v>
          </cell>
          <cell r="G22">
            <v>31.185632819814401</v>
          </cell>
          <cell r="H22">
            <v>27.798110477487398</v>
          </cell>
          <cell r="I22">
            <v>95.985689057000499</v>
          </cell>
          <cell r="J22">
            <v>94.580045813181201</v>
          </cell>
          <cell r="K22">
            <v>29.933744548884999</v>
          </cell>
          <cell r="L22">
            <v>26.2914656248063</v>
          </cell>
          <cell r="M22">
            <v>12.186160440906299</v>
          </cell>
          <cell r="N22">
            <v>1.48619429366292</v>
          </cell>
          <cell r="O22">
            <v>13.8534647556585</v>
          </cell>
          <cell r="P22">
            <v>13.8534647556585</v>
          </cell>
          <cell r="Q22">
            <v>0</v>
          </cell>
          <cell r="R22">
            <v>12.186160440906299</v>
          </cell>
          <cell r="T22">
            <v>32.571315113652901</v>
          </cell>
          <cell r="U22">
            <v>32.099761852570097</v>
          </cell>
          <cell r="V22">
            <v>92.461645576549699</v>
          </cell>
          <cell r="W22">
            <v>90.642485140397099</v>
          </cell>
          <cell r="X22">
            <v>30.115973940006899</v>
          </cell>
          <cell r="Y22">
            <v>29.096021867318701</v>
          </cell>
          <cell r="Z22">
            <v>1.46902417297859</v>
          </cell>
          <cell r="AA22">
            <v>2.0069622245405299</v>
          </cell>
          <cell r="AB22">
            <v>3.5054691577401802</v>
          </cell>
          <cell r="AC22">
            <v>1.74055036125747</v>
          </cell>
          <cell r="AD22">
            <v>-1.7051454486844499</v>
          </cell>
          <cell r="AE22">
            <v>-0.26117027453148001</v>
          </cell>
          <cell r="AG22">
            <v>19</v>
          </cell>
          <cell r="AH22">
            <v>9</v>
          </cell>
          <cell r="AI22">
            <v>1190</v>
          </cell>
          <cell r="AJ22">
            <v>758</v>
          </cell>
        </row>
        <row r="23">
          <cell r="B23" t="str">
            <v>Innisfail***</v>
          </cell>
          <cell r="D23" t="str">
            <v>CAD</v>
          </cell>
          <cell r="E23" t="str">
            <v>1.2714</v>
          </cell>
          <cell r="AG23">
            <v>6</v>
          </cell>
          <cell r="AH23">
            <v>3</v>
          </cell>
          <cell r="AI23">
            <v>263</v>
          </cell>
          <cell r="AJ23">
            <v>152</v>
          </cell>
        </row>
        <row r="24">
          <cell r="B24" t="str">
            <v>Jasper</v>
          </cell>
          <cell r="D24" t="str">
            <v>CAD</v>
          </cell>
          <cell r="E24" t="str">
            <v>1.2714</v>
          </cell>
          <cell r="G24">
            <v>24.036124613345098</v>
          </cell>
          <cell r="I24">
            <v>163.62615646286301</v>
          </cell>
          <cell r="K24">
            <v>39.329386867440803</v>
          </cell>
          <cell r="T24">
            <v>37.558617932086598</v>
          </cell>
          <cell r="U24">
            <v>34.851160245470297</v>
          </cell>
          <cell r="V24">
            <v>137.25251673699199</v>
          </cell>
          <cell r="W24">
            <v>124.683755776014</v>
          </cell>
          <cell r="X24">
            <v>51.550148363420298</v>
          </cell>
          <cell r="Y24">
            <v>43.453735525569698</v>
          </cell>
          <cell r="Z24">
            <v>7.7686299897811297</v>
          </cell>
          <cell r="AA24">
            <v>10.0805119983366</v>
          </cell>
          <cell r="AB24">
            <v>18.632259666344002</v>
          </cell>
          <cell r="AC24">
            <v>51.065559914165398</v>
          </cell>
          <cell r="AD24">
            <v>27.339359748386102</v>
          </cell>
          <cell r="AE24">
            <v>37.231883438594501</v>
          </cell>
          <cell r="AG24">
            <v>24</v>
          </cell>
          <cell r="AH24">
            <v>11</v>
          </cell>
          <cell r="AI24">
            <v>1877</v>
          </cell>
          <cell r="AJ24">
            <v>1168</v>
          </cell>
        </row>
        <row r="25">
          <cell r="B25" t="str">
            <v>Leduc</v>
          </cell>
          <cell r="D25" t="str">
            <v>CAD</v>
          </cell>
          <cell r="E25" t="str">
            <v>1.2714</v>
          </cell>
          <cell r="G25">
            <v>24.758984422911801</v>
          </cell>
          <cell r="H25">
            <v>11.9098483230079</v>
          </cell>
          <cell r="I25">
            <v>78.428400322906896</v>
          </cell>
          <cell r="J25">
            <v>85.125706012152406</v>
          </cell>
          <cell r="K25">
            <v>19.418075419087401</v>
          </cell>
          <cell r="L25">
            <v>10.1383424699369</v>
          </cell>
          <cell r="M25">
            <v>107.886647683677</v>
          </cell>
          <cell r="N25">
            <v>-7.8675478923950397</v>
          </cell>
          <cell r="O25">
            <v>91.531066115269496</v>
          </cell>
          <cell r="P25">
            <v>105.44404919356801</v>
          </cell>
          <cell r="Q25">
            <v>7.2640868974881103</v>
          </cell>
          <cell r="R25">
            <v>122.987714419694</v>
          </cell>
          <cell r="T25">
            <v>20.4633243522272</v>
          </cell>
          <cell r="U25">
            <v>30.026863977432001</v>
          </cell>
          <cell r="V25">
            <v>79.188324806836803</v>
          </cell>
          <cell r="W25">
            <v>91.652096864199194</v>
          </cell>
          <cell r="X25">
            <v>16.204563754318201</v>
          </cell>
          <cell r="Y25">
            <v>27.5202504578773</v>
          </cell>
          <cell r="Z25">
            <v>-31.8499448773361</v>
          </cell>
          <cell r="AA25">
            <v>-13.5990037149177</v>
          </cell>
          <cell r="AB25">
            <v>-41.117673405185599</v>
          </cell>
          <cell r="AC25">
            <v>-39.4614787182634</v>
          </cell>
          <cell r="AD25">
            <v>2.8127195080434202</v>
          </cell>
          <cell r="AE25">
            <v>-29.933074982158502</v>
          </cell>
          <cell r="AG25">
            <v>14</v>
          </cell>
          <cell r="AH25">
            <v>11</v>
          </cell>
          <cell r="AI25">
            <v>1580</v>
          </cell>
          <cell r="AJ25">
            <v>1315</v>
          </cell>
        </row>
        <row r="26">
          <cell r="B26" t="str">
            <v>Lethbridge</v>
          </cell>
          <cell r="D26" t="str">
            <v>CAD</v>
          </cell>
          <cell r="E26" t="str">
            <v>1.2714</v>
          </cell>
          <cell r="G26">
            <v>24.130141872077299</v>
          </cell>
          <cell r="H26">
            <v>13.8868050345919</v>
          </cell>
          <cell r="I26">
            <v>90.880148495253707</v>
          </cell>
          <cell r="J26">
            <v>91.700479710804302</v>
          </cell>
          <cell r="K26">
            <v>21.9295087654593</v>
          </cell>
          <cell r="L26">
            <v>12.7342668332249</v>
          </cell>
          <cell r="M26">
            <v>73.7630924605714</v>
          </cell>
          <cell r="N26">
            <v>-0.89457679843950899</v>
          </cell>
          <cell r="O26">
            <v>72.208648151168106</v>
          </cell>
          <cell r="P26">
            <v>76.544111775582806</v>
          </cell>
          <cell r="Q26">
            <v>2.5175644028102999</v>
          </cell>
          <cell r="R26">
            <v>78.137690221581096</v>
          </cell>
          <cell r="T26">
            <v>23.092161999446699</v>
          </cell>
          <cell r="U26">
            <v>26.4937613306735</v>
          </cell>
          <cell r="V26">
            <v>92.655749941904602</v>
          </cell>
          <cell r="W26">
            <v>103.76973533618001</v>
          </cell>
          <cell r="X26">
            <v>21.396215878386901</v>
          </cell>
          <cell r="Y26">
            <v>27.4925060134393</v>
          </cell>
          <cell r="Z26">
            <v>-12.8392465258926</v>
          </cell>
          <cell r="AA26">
            <v>-10.7102377762362</v>
          </cell>
          <cell r="AB26">
            <v>-22.174370470528601</v>
          </cell>
          <cell r="AC26">
            <v>-21.394562288573599</v>
          </cell>
          <cell r="AD26">
            <v>1.00199405603221</v>
          </cell>
          <cell r="AE26">
            <v>-11.965900956889101</v>
          </cell>
          <cell r="AG26">
            <v>21</v>
          </cell>
          <cell r="AH26">
            <v>19</v>
          </cell>
          <cell r="AI26">
            <v>1751</v>
          </cell>
          <cell r="AJ26">
            <v>1628</v>
          </cell>
        </row>
        <row r="27">
          <cell r="B27" t="str">
            <v>Lloydminster</v>
          </cell>
          <cell r="D27" t="str">
            <v>CAD</v>
          </cell>
          <cell r="E27" t="str">
            <v>1.2714</v>
          </cell>
          <cell r="G27">
            <v>29.6089739527219</v>
          </cell>
          <cell r="H27">
            <v>17.7130044843049</v>
          </cell>
          <cell r="I27">
            <v>104.13557466292799</v>
          </cell>
          <cell r="J27">
            <v>110.314786321559</v>
          </cell>
          <cell r="K27">
            <v>30.833475177463701</v>
          </cell>
          <cell r="L27">
            <v>19.5400630479892</v>
          </cell>
          <cell r="M27">
            <v>67.159523834354403</v>
          </cell>
          <cell r="N27">
            <v>-5.6014355506430196</v>
          </cell>
          <cell r="O27">
            <v>57.796190840011299</v>
          </cell>
          <cell r="P27">
            <v>71.937243504194299</v>
          </cell>
          <cell r="Q27">
            <v>8.9615931721194801</v>
          </cell>
          <cell r="R27">
            <v>82.139680308841307</v>
          </cell>
          <cell r="T27">
            <v>27.7299990892413</v>
          </cell>
          <cell r="U27">
            <v>30.5548401347239</v>
          </cell>
          <cell r="V27">
            <v>103.45612293232</v>
          </cell>
          <cell r="W27">
            <v>107.417610033697</v>
          </cell>
          <cell r="X27">
            <v>28.6883819468969</v>
          </cell>
          <cell r="Y27">
            <v>32.8212790223374</v>
          </cell>
          <cell r="Z27">
            <v>-9.2451507945293994</v>
          </cell>
          <cell r="AA27">
            <v>-3.6879307779552502</v>
          </cell>
          <cell r="AB27">
            <v>-12.5921268108648</v>
          </cell>
          <cell r="AC27">
            <v>-11.1378001784737</v>
          </cell>
          <cell r="AD27">
            <v>1.6638393995060301</v>
          </cell>
          <cell r="AE27">
            <v>-7.7351358564864903</v>
          </cell>
          <cell r="AG27">
            <v>20</v>
          </cell>
          <cell r="AH27">
            <v>10</v>
          </cell>
          <cell r="AI27">
            <v>1532</v>
          </cell>
          <cell r="AJ27">
            <v>1018</v>
          </cell>
        </row>
        <row r="28">
          <cell r="B28" t="str">
            <v>Med. Hat</v>
          </cell>
          <cell r="D28" t="str">
            <v>CAD</v>
          </cell>
          <cell r="E28" t="str">
            <v>1.2714</v>
          </cell>
          <cell r="G28">
            <v>33.180467976444803</v>
          </cell>
          <cell r="H28">
            <v>22.524193548387</v>
          </cell>
          <cell r="I28">
            <v>92.542908988149804</v>
          </cell>
          <cell r="J28">
            <v>89.264806598508102</v>
          </cell>
          <cell r="K28">
            <v>30.706170281283502</v>
          </cell>
          <cell r="L28">
            <v>20.106177808841299</v>
          </cell>
          <cell r="M28">
            <v>47.310348337957699</v>
          </cell>
          <cell r="N28">
            <v>3.6723346126607099</v>
          </cell>
          <cell r="O28">
            <v>52.720077248003598</v>
          </cell>
          <cell r="P28">
            <v>60.984721612604801</v>
          </cell>
          <cell r="Q28">
            <v>5.4116292458261297</v>
          </cell>
          <cell r="R28">
            <v>55.282238230742998</v>
          </cell>
          <cell r="T28">
            <v>28.106655732240402</v>
          </cell>
          <cell r="U28">
            <v>30.1616997792494</v>
          </cell>
          <cell r="V28">
            <v>95.131767702955301</v>
          </cell>
          <cell r="W28">
            <v>102.840864001732</v>
          </cell>
          <cell r="X28">
            <v>26.7383584402643</v>
          </cell>
          <cell r="Y28">
            <v>31.018552650588799</v>
          </cell>
          <cell r="Z28">
            <v>-6.8134225260832002</v>
          </cell>
          <cell r="AA28">
            <v>-7.49614112406476</v>
          </cell>
          <cell r="AB28">
            <v>-13.7988198822139</v>
          </cell>
          <cell r="AC28">
            <v>-9.1339316087125795</v>
          </cell>
          <cell r="AD28">
            <v>5.4116292458261297</v>
          </cell>
          <cell r="AE28">
            <v>-1.7705104463202901</v>
          </cell>
          <cell r="AG28">
            <v>25</v>
          </cell>
          <cell r="AH28">
            <v>12</v>
          </cell>
          <cell r="AI28">
            <v>1831</v>
          </cell>
          <cell r="AJ28">
            <v>1238</v>
          </cell>
        </row>
        <row r="29">
          <cell r="B29" t="str">
            <v>Nisku</v>
          </cell>
          <cell r="D29" t="str">
            <v>CAD</v>
          </cell>
          <cell r="E29" t="str">
            <v>1.2714</v>
          </cell>
          <cell r="G29">
            <v>22.732936452997301</v>
          </cell>
          <cell r="H29">
            <v>10.413549584056399</v>
          </cell>
          <cell r="I29">
            <v>82.158977911845298</v>
          </cell>
          <cell r="J29">
            <v>86.909032640861994</v>
          </cell>
          <cell r="K29">
            <v>18.677148239131899</v>
          </cell>
          <cell r="L29">
            <v>9.0503152070800095</v>
          </cell>
          <cell r="M29">
            <v>118.301514478812</v>
          </cell>
          <cell r="N29">
            <v>-5.4655478086444802</v>
          </cell>
          <cell r="O29">
            <v>106.370140837977</v>
          </cell>
          <cell r="P29">
            <v>106.370140837977</v>
          </cell>
          <cell r="Q29">
            <v>0</v>
          </cell>
          <cell r="R29">
            <v>118.301514478812</v>
          </cell>
          <cell r="T29">
            <v>21.4804997585642</v>
          </cell>
          <cell r="U29">
            <v>27.493887380358501</v>
          </cell>
          <cell r="V29">
            <v>75.099457845147597</v>
          </cell>
          <cell r="W29">
            <v>94.013464209027106</v>
          </cell>
          <cell r="X29">
            <v>16.131738861109898</v>
          </cell>
          <cell r="Y29">
            <v>25.847955972003501</v>
          </cell>
          <cell r="Z29">
            <v>-21.871725662520198</v>
          </cell>
          <cell r="AA29">
            <v>-20.118401681089601</v>
          </cell>
          <cell r="AB29">
            <v>-37.589885720238001</v>
          </cell>
          <cell r="AC29">
            <v>-37.589885720238001</v>
          </cell>
          <cell r="AD29">
            <v>0</v>
          </cell>
          <cell r="AE29">
            <v>-21.871725662520198</v>
          </cell>
          <cell r="AG29">
            <v>6</v>
          </cell>
          <cell r="AH29">
            <v>4</v>
          </cell>
          <cell r="AI29">
            <v>577</v>
          </cell>
          <cell r="AJ29">
            <v>466</v>
          </cell>
        </row>
        <row r="30">
          <cell r="B30" t="str">
            <v>Red Deer</v>
          </cell>
          <cell r="D30" t="str">
            <v>CAD</v>
          </cell>
          <cell r="E30" t="str">
            <v>1.2714</v>
          </cell>
          <cell r="G30">
            <v>18.904396247495001</v>
          </cell>
          <cell r="H30">
            <v>10.6779547583991</v>
          </cell>
          <cell r="I30">
            <v>89.319756947739194</v>
          </cell>
          <cell r="J30">
            <v>91.2652000351613</v>
          </cell>
          <cell r="K30">
            <v>16.8853607807001</v>
          </cell>
          <cell r="L30">
            <v>9.7452567699170096</v>
          </cell>
          <cell r="M30">
            <v>77.041359279267596</v>
          </cell>
          <cell r="N30">
            <v>-2.1316373455300202</v>
          </cell>
          <cell r="O30">
            <v>73.2674795478367</v>
          </cell>
          <cell r="P30">
            <v>64.631834705260502</v>
          </cell>
          <cell r="Q30">
            <v>-4.9839963420210296</v>
          </cell>
          <cell r="R30">
            <v>68.217624408924493</v>
          </cell>
          <cell r="T30">
            <v>19.650843479869099</v>
          </cell>
          <cell r="U30">
            <v>20.788668722567699</v>
          </cell>
          <cell r="V30">
            <v>89.500528122800603</v>
          </cell>
          <cell r="W30">
            <v>103.69762791136201</v>
          </cell>
          <cell r="X30">
            <v>17.5876086950678</v>
          </cell>
          <cell r="Y30">
            <v>21.557356339654099</v>
          </cell>
          <cell r="Z30">
            <v>-5.4732953701041396</v>
          </cell>
          <cell r="AA30">
            <v>-13.6908626306257</v>
          </cell>
          <cell r="AB30">
            <v>-18.4148166502404</v>
          </cell>
          <cell r="AC30">
            <v>-20.892238073737499</v>
          </cell>
          <cell r="AD30">
            <v>-3.0366070428207599</v>
          </cell>
          <cell r="AE30">
            <v>-8.3436999402419403</v>
          </cell>
          <cell r="AG30">
            <v>21</v>
          </cell>
          <cell r="AH30">
            <v>17</v>
          </cell>
          <cell r="AI30">
            <v>2078</v>
          </cell>
          <cell r="AJ30">
            <v>1819</v>
          </cell>
        </row>
        <row r="31">
          <cell r="B31" t="str">
            <v>Sherwood Park</v>
          </cell>
          <cell r="D31" t="str">
            <v>CAD</v>
          </cell>
          <cell r="E31" t="str">
            <v>1.2714</v>
          </cell>
          <cell r="G31">
            <v>37.117653199707597</v>
          </cell>
          <cell r="H31">
            <v>14.307338970664899</v>
          </cell>
          <cell r="I31">
            <v>86.810075111988397</v>
          </cell>
          <cell r="J31">
            <v>96.511226067785401</v>
          </cell>
          <cell r="K31">
            <v>32.221862622473601</v>
          </cell>
          <cell r="L31">
            <v>13.808188258262801</v>
          </cell>
          <cell r="M31">
            <v>159.43086464793799</v>
          </cell>
          <cell r="N31">
            <v>-10.051836818427001</v>
          </cell>
          <cell r="O31">
            <v>133.353297476893</v>
          </cell>
          <cell r="P31">
            <v>133.353297476893</v>
          </cell>
          <cell r="Q31">
            <v>0</v>
          </cell>
          <cell r="R31">
            <v>159.43086464793799</v>
          </cell>
          <cell r="T31">
            <v>25.451681347649899</v>
          </cell>
          <cell r="U31">
            <v>21.074096728790298</v>
          </cell>
          <cell r="V31">
            <v>88.509604138819398</v>
          </cell>
          <cell r="W31">
            <v>102.254684093238</v>
          </cell>
          <cell r="X31">
            <v>22.527182407478701</v>
          </cell>
          <cell r="Y31">
            <v>21.549251035527998</v>
          </cell>
          <cell r="Z31">
            <v>20.772347565811501</v>
          </cell>
          <cell r="AA31">
            <v>-13.4420052013323</v>
          </cell>
          <cell r="AB31">
            <v>4.5381223242440401</v>
          </cell>
          <cell r="AC31">
            <v>6.3171001464542202</v>
          </cell>
          <cell r="AD31">
            <v>1.70175031142452</v>
          </cell>
          <cell r="AE31">
            <v>22.827591366627399</v>
          </cell>
          <cell r="AG31">
            <v>10</v>
          </cell>
          <cell r="AH31">
            <v>9</v>
          </cell>
          <cell r="AI31">
            <v>1276</v>
          </cell>
          <cell r="AJ31">
            <v>1236</v>
          </cell>
        </row>
        <row r="32">
          <cell r="B32" t="str">
            <v>Whitecourt</v>
          </cell>
          <cell r="D32" t="str">
            <v>CAD</v>
          </cell>
          <cell r="E32" t="str">
            <v>1.2714</v>
          </cell>
          <cell r="G32">
            <v>31.669052075305501</v>
          </cell>
          <cell r="H32">
            <v>22.6492793411118</v>
          </cell>
          <cell r="I32">
            <v>93.426994873926603</v>
          </cell>
          <cell r="J32">
            <v>94.964549213112903</v>
          </cell>
          <cell r="K32">
            <v>29.587443659016799</v>
          </cell>
          <cell r="L32">
            <v>21.5087860263056</v>
          </cell>
          <cell r="M32">
            <v>39.823663253697298</v>
          </cell>
          <cell r="N32">
            <v>-1.6190824385801299</v>
          </cell>
          <cell r="O32">
            <v>37.559802876977301</v>
          </cell>
          <cell r="P32">
            <v>44.929078031101099</v>
          </cell>
          <cell r="Q32">
            <v>5.3571428571428497</v>
          </cell>
          <cell r="R32">
            <v>47.314216642288301</v>
          </cell>
          <cell r="T32">
            <v>28.164907442985299</v>
          </cell>
          <cell r="U32">
            <v>32.086096411593502</v>
          </cell>
          <cell r="V32">
            <v>93.718285686241003</v>
          </cell>
          <cell r="W32">
            <v>101.506094936925</v>
          </cell>
          <cell r="X32">
            <v>26.395668420682298</v>
          </cell>
          <cell r="Y32">
            <v>32.569343485105399</v>
          </cell>
          <cell r="Z32">
            <v>-12.220835212573199</v>
          </cell>
          <cell r="AA32">
            <v>-7.67225776493843</v>
          </cell>
          <cell r="AB32">
            <v>-18.955478998974701</v>
          </cell>
          <cell r="AC32">
            <v>-17.6252261195195</v>
          </cell>
          <cell r="AD32">
            <v>1.6413853312036799</v>
          </cell>
          <cell r="AE32">
            <v>-10.7800408778993</v>
          </cell>
          <cell r="AG32">
            <v>17</v>
          </cell>
          <cell r="AH32">
            <v>7</v>
          </cell>
          <cell r="AI32">
            <v>1357</v>
          </cell>
          <cell r="AJ32">
            <v>586</v>
          </cell>
        </row>
        <row r="33">
          <cell r="B33" t="str">
            <v xml:space="preserve">Total Alberta </v>
          </cell>
          <cell r="D33" t="str">
            <v>CAD</v>
          </cell>
          <cell r="E33" t="str">
            <v>1.2714</v>
          </cell>
          <cell r="G33">
            <v>25.1998192786224</v>
          </cell>
          <cell r="H33">
            <v>17.6620120220947</v>
          </cell>
          <cell r="I33">
            <v>108.51913804191599</v>
          </cell>
          <cell r="J33">
            <v>103.38563291655301</v>
          </cell>
          <cell r="K33">
            <v>27.3466266692818</v>
          </cell>
          <cell r="L33">
            <v>18.2599829148404</v>
          </cell>
          <cell r="M33">
            <v>42.678077939807203</v>
          </cell>
          <cell r="N33">
            <v>4.9653950752581997</v>
          </cell>
          <cell r="O33">
            <v>49.7626081953034</v>
          </cell>
          <cell r="P33">
            <v>69.084130065101604</v>
          </cell>
          <cell r="Q33">
            <v>12.9014325422279</v>
          </cell>
          <cell r="R33">
            <v>61.0855939177588</v>
          </cell>
          <cell r="T33">
            <v>25.941727295693799</v>
          </cell>
          <cell r="U33">
            <v>31.212608775949199</v>
          </cell>
          <cell r="V33">
            <v>114.05420378177099</v>
          </cell>
          <cell r="W33">
            <v>127.492121664618</v>
          </cell>
          <cell r="X33">
            <v>29.587630514341999</v>
          </cell>
          <cell r="Y33">
            <v>39.793617155334502</v>
          </cell>
          <cell r="Z33">
            <v>-16.887026387608</v>
          </cell>
          <cell r="AA33">
            <v>-10.5401947252842</v>
          </cell>
          <cell r="AB33">
            <v>-25.647295648328299</v>
          </cell>
          <cell r="AC33">
            <v>-23.418974619981601</v>
          </cell>
          <cell r="AD33">
            <v>2.9969602958988899</v>
          </cell>
          <cell r="AE33">
            <v>-14.396163567703701</v>
          </cell>
          <cell r="AG33">
            <v>935</v>
          </cell>
          <cell r="AH33">
            <v>477</v>
          </cell>
          <cell r="AI33">
            <v>79206</v>
          </cell>
          <cell r="AJ33">
            <v>55191</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4"/>
  <sheetViews>
    <sheetView workbookViewId="0">
      <selection activeCell="E39" sqref="E39"/>
    </sheetView>
  </sheetViews>
  <sheetFormatPr defaultColWidth="8.81640625" defaultRowHeight="11.5" x14ac:dyDescent="0.25"/>
  <cols>
    <col min="1" max="16384" width="8.81640625" style="278"/>
  </cols>
  <sheetData>
    <row r="1" spans="1:14" x14ac:dyDescent="0.25">
      <c r="A1" s="262" t="s">
        <v>146</v>
      </c>
      <c r="L1" s="289"/>
      <c r="M1" s="289"/>
      <c r="N1" s="289"/>
    </row>
    <row r="2" spans="1:14" x14ac:dyDescent="0.25">
      <c r="A2" s="262" t="s">
        <v>147</v>
      </c>
      <c r="L2" s="290"/>
      <c r="M2" s="290"/>
      <c r="N2" s="291"/>
    </row>
    <row r="3" spans="1:14" x14ac:dyDescent="0.25">
      <c r="A3" s="263" t="s">
        <v>148</v>
      </c>
      <c r="L3" s="292"/>
      <c r="M3" s="292"/>
      <c r="N3" s="292"/>
    </row>
    <row r="4" spans="1:14" x14ac:dyDescent="0.25">
      <c r="A4" s="262" t="s">
        <v>149</v>
      </c>
      <c r="L4" s="289"/>
      <c r="M4" s="289"/>
      <c r="N4" s="289"/>
    </row>
    <row r="5" spans="1:14" x14ac:dyDescent="0.25">
      <c r="A5" s="293" t="s">
        <v>161</v>
      </c>
      <c r="L5" s="289"/>
      <c r="M5" s="289"/>
      <c r="N5" s="289"/>
    </row>
    <row r="6" spans="1:14" x14ac:dyDescent="0.25">
      <c r="A6" s="262" t="s">
        <v>150</v>
      </c>
      <c r="L6" s="294"/>
      <c r="M6" s="294"/>
      <c r="N6" s="294"/>
    </row>
    <row r="7" spans="1:14" x14ac:dyDescent="0.25">
      <c r="A7" s="263" t="s">
        <v>151</v>
      </c>
      <c r="L7" s="295"/>
      <c r="M7" s="295"/>
      <c r="N7" s="295"/>
    </row>
    <row r="8" spans="1:14" x14ac:dyDescent="0.25">
      <c r="A8" s="263" t="s">
        <v>152</v>
      </c>
      <c r="L8" s="296"/>
      <c r="M8" s="296"/>
      <c r="N8" s="296"/>
    </row>
    <row r="9" spans="1:14" x14ac:dyDescent="0.25">
      <c r="A9" s="262" t="s">
        <v>153</v>
      </c>
      <c r="L9" s="289"/>
      <c r="M9" s="289"/>
      <c r="N9" s="289"/>
    </row>
    <row r="10" spans="1:14" x14ac:dyDescent="0.25">
      <c r="A10" s="263" t="s">
        <v>168</v>
      </c>
      <c r="L10" s="289"/>
      <c r="M10" s="289"/>
      <c r="N10" s="289"/>
    </row>
    <row r="11" spans="1:14" x14ac:dyDescent="0.25">
      <c r="A11" s="297" t="s">
        <v>169</v>
      </c>
      <c r="L11" s="289"/>
      <c r="M11" s="289"/>
      <c r="N11" s="289"/>
    </row>
    <row r="12" spans="1:14" x14ac:dyDescent="0.25">
      <c r="A12" s="262" t="s">
        <v>198</v>
      </c>
      <c r="L12" s="289"/>
      <c r="M12" s="289"/>
      <c r="N12" s="289"/>
    </row>
    <row r="13" spans="1:14" x14ac:dyDescent="0.25">
      <c r="A13" s="263" t="s">
        <v>199</v>
      </c>
      <c r="L13" s="289"/>
      <c r="M13" s="289"/>
      <c r="N13" s="289"/>
    </row>
    <row r="14" spans="1:14" x14ac:dyDescent="0.25">
      <c r="A14" s="262" t="s">
        <v>200</v>
      </c>
      <c r="L14" s="296"/>
      <c r="M14" s="296"/>
      <c r="N14" s="296"/>
    </row>
    <row r="15" spans="1:14" x14ac:dyDescent="0.25">
      <c r="A15" s="263" t="s">
        <v>154</v>
      </c>
      <c r="L15" s="296"/>
      <c r="M15" s="296"/>
      <c r="N15" s="296"/>
    </row>
    <row r="16" spans="1:14" x14ac:dyDescent="0.25">
      <c r="A16" s="297" t="s">
        <v>162</v>
      </c>
      <c r="L16" s="289"/>
      <c r="M16" s="289"/>
      <c r="N16" s="289"/>
    </row>
    <row r="17" spans="1:1" x14ac:dyDescent="0.25">
      <c r="A17" s="262" t="s">
        <v>201</v>
      </c>
    </row>
    <row r="18" spans="1:1" x14ac:dyDescent="0.25">
      <c r="A18" s="278" t="s">
        <v>170</v>
      </c>
    </row>
    <row r="19" spans="1:1" x14ac:dyDescent="0.25">
      <c r="A19" s="262" t="s">
        <v>202</v>
      </c>
    </row>
    <row r="20" spans="1:1" x14ac:dyDescent="0.25">
      <c r="A20" s="263" t="s">
        <v>155</v>
      </c>
    </row>
    <row r="21" spans="1:1" x14ac:dyDescent="0.25">
      <c r="A21" s="293" t="s">
        <v>163</v>
      </c>
    </row>
    <row r="22" spans="1:1" s="298" customFormat="1" x14ac:dyDescent="0.25">
      <c r="A22" s="264" t="s">
        <v>203</v>
      </c>
    </row>
    <row r="23" spans="1:1" x14ac:dyDescent="0.25">
      <c r="A23" s="263" t="s">
        <v>158</v>
      </c>
    </row>
    <row r="24" spans="1:1" x14ac:dyDescent="0.25">
      <c r="A24" s="265" t="s">
        <v>204</v>
      </c>
    </row>
    <row r="25" spans="1:1" x14ac:dyDescent="0.25">
      <c r="A25" s="266" t="s">
        <v>156</v>
      </c>
    </row>
    <row r="26" spans="1:1" x14ac:dyDescent="0.25">
      <c r="A26" s="293" t="s">
        <v>164</v>
      </c>
    </row>
    <row r="27" spans="1:1" x14ac:dyDescent="0.25">
      <c r="A27" s="262" t="s">
        <v>205</v>
      </c>
    </row>
    <row r="28" spans="1:1" x14ac:dyDescent="0.25">
      <c r="A28" s="263" t="s">
        <v>157</v>
      </c>
    </row>
    <row r="29" spans="1:1" x14ac:dyDescent="0.25">
      <c r="A29" s="293" t="s">
        <v>165</v>
      </c>
    </row>
    <row r="30" spans="1:1" x14ac:dyDescent="0.25">
      <c r="A30" s="262" t="s">
        <v>206</v>
      </c>
    </row>
    <row r="31" spans="1:1" x14ac:dyDescent="0.25">
      <c r="A31" s="263" t="s">
        <v>167</v>
      </c>
    </row>
    <row r="32" spans="1:1" x14ac:dyDescent="0.25">
      <c r="A32" s="297" t="s">
        <v>166</v>
      </c>
    </row>
    <row r="33" spans="1:1" x14ac:dyDescent="0.25">
      <c r="A33" s="279" t="s">
        <v>207</v>
      </c>
    </row>
    <row r="34" spans="1:1" x14ac:dyDescent="0.25">
      <c r="A34" s="278" t="s">
        <v>159</v>
      </c>
    </row>
  </sheetData>
  <hyperlinks>
    <hyperlink ref="A16" r:id="rId1"/>
    <hyperlink ref="A5" r:id="rId2" display="https://www.alberta.ca/highway-traffic-counts.aspx"/>
    <hyperlink ref="A26" r:id="rId3"/>
    <hyperlink ref="A32" r:id="rId4"/>
  </hyperlinks>
  <pageMargins left="0.7" right="0.7" top="0.75" bottom="0.75" header="0.3" footer="0.3"/>
  <pageSetup orientation="portrait" r:id="rId5"/>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17"/>
  <sheetViews>
    <sheetView tabSelected="1" topLeftCell="A94" zoomScale="85" zoomScaleNormal="85" zoomScaleSheetLayoutView="100" workbookViewId="0">
      <selection activeCell="G97" sqref="G97:N98"/>
    </sheetView>
  </sheetViews>
  <sheetFormatPr defaultColWidth="8.81640625" defaultRowHeight="14.5" x14ac:dyDescent="0.35"/>
  <cols>
    <col min="1" max="1" width="43.54296875" style="214" customWidth="1"/>
    <col min="2" max="2" width="10.1796875" style="214" customWidth="1"/>
    <col min="3" max="3" width="10.453125" style="214" customWidth="1"/>
    <col min="4" max="4" width="10.1796875" style="214" customWidth="1"/>
    <col min="5" max="5" width="10.453125" style="214" customWidth="1"/>
    <col min="6" max="6" width="10.1796875" style="214" customWidth="1"/>
    <col min="7" max="7" width="10.453125" style="214" customWidth="1"/>
    <col min="8" max="8" width="10.54296875" style="214" customWidth="1"/>
    <col min="9" max="9" width="10.1796875" style="214" customWidth="1"/>
    <col min="10" max="10" width="10.453125" style="214" customWidth="1"/>
    <col min="11" max="11" width="10.1796875" style="214" customWidth="1"/>
    <col min="12" max="12" width="10.453125" style="214" customWidth="1"/>
    <col min="13" max="13" width="10.1796875" style="214" customWidth="1"/>
    <col min="14" max="14" width="10.453125" style="214" customWidth="1"/>
    <col min="15" max="15" width="9.1796875" style="214"/>
    <col min="16" max="17" width="11.54296875" style="214" bestFit="1" customWidth="1"/>
    <col min="18" max="18" width="11.54296875" bestFit="1" customWidth="1"/>
    <col min="19" max="20" width="11.453125" bestFit="1" customWidth="1"/>
  </cols>
  <sheetData>
    <row r="1" spans="1:17" ht="18" x14ac:dyDescent="0.35">
      <c r="A1" s="375" t="s">
        <v>210</v>
      </c>
      <c r="B1" s="375"/>
      <c r="C1" s="375"/>
      <c r="D1" s="375"/>
      <c r="E1" s="375"/>
      <c r="F1" s="375"/>
      <c r="G1" s="375"/>
      <c r="H1" s="375"/>
      <c r="I1" s="375"/>
      <c r="J1" s="375"/>
      <c r="K1" s="375"/>
      <c r="L1" s="375"/>
      <c r="M1" s="375"/>
      <c r="N1" s="375"/>
    </row>
    <row r="2" spans="1:17" ht="17.5" x14ac:dyDescent="0.35">
      <c r="A2" s="376" t="s">
        <v>171</v>
      </c>
      <c r="B2" s="376"/>
      <c r="C2" s="376"/>
      <c r="D2" s="376"/>
      <c r="E2" s="376"/>
      <c r="F2" s="376"/>
      <c r="G2" s="376"/>
      <c r="H2" s="376"/>
      <c r="I2" s="376"/>
      <c r="J2" s="376"/>
      <c r="K2" s="376"/>
      <c r="L2" s="376"/>
      <c r="M2" s="376"/>
      <c r="N2" s="376"/>
    </row>
    <row r="3" spans="1:17" ht="20.25" customHeight="1" x14ac:dyDescent="0.35">
      <c r="A3" s="319" t="s">
        <v>1</v>
      </c>
      <c r="B3" s="319" t="s">
        <v>2</v>
      </c>
      <c r="C3" s="319" t="s">
        <v>3</v>
      </c>
      <c r="D3" s="319" t="s">
        <v>4</v>
      </c>
      <c r="E3" s="319" t="s">
        <v>5</v>
      </c>
      <c r="F3" s="319" t="s">
        <v>6</v>
      </c>
      <c r="G3" s="319" t="s">
        <v>7</v>
      </c>
      <c r="H3" s="319" t="s">
        <v>8</v>
      </c>
      <c r="I3" s="319" t="s">
        <v>9</v>
      </c>
      <c r="J3" s="319" t="s">
        <v>10</v>
      </c>
      <c r="K3" s="319" t="s">
        <v>11</v>
      </c>
      <c r="L3" s="319" t="s">
        <v>12</v>
      </c>
      <c r="M3" s="319" t="s">
        <v>13</v>
      </c>
      <c r="N3" s="319" t="s">
        <v>14</v>
      </c>
    </row>
    <row r="4" spans="1:17" s="240" customFormat="1" ht="20.25" customHeight="1" x14ac:dyDescent="0.35">
      <c r="A4" s="365" t="s">
        <v>177</v>
      </c>
      <c r="B4" s="365"/>
      <c r="C4" s="365"/>
      <c r="D4" s="365"/>
      <c r="E4" s="365"/>
      <c r="F4" s="365"/>
      <c r="G4" s="365"/>
      <c r="H4" s="365"/>
      <c r="I4" s="365"/>
      <c r="J4" s="365"/>
      <c r="K4" s="365"/>
      <c r="L4" s="365"/>
      <c r="M4" s="365"/>
      <c r="N4" s="365"/>
      <c r="O4" s="214"/>
      <c r="P4" s="214"/>
      <c r="Q4" s="214"/>
    </row>
    <row r="5" spans="1:17" s="240" customFormat="1" ht="20.25" customHeight="1" x14ac:dyDescent="0.35">
      <c r="A5" s="257" t="s">
        <v>15</v>
      </c>
      <c r="B5" s="269">
        <v>83.1</v>
      </c>
      <c r="C5" s="271">
        <v>64.2</v>
      </c>
      <c r="D5" s="271">
        <v>78</v>
      </c>
      <c r="E5" s="269">
        <v>77.599999999999994</v>
      </c>
      <c r="F5" s="267">
        <v>67.2</v>
      </c>
      <c r="G5" s="271"/>
      <c r="H5" s="269"/>
      <c r="I5" s="271"/>
      <c r="J5" s="271"/>
      <c r="K5" s="271"/>
      <c r="L5" s="271"/>
      <c r="M5" s="267"/>
      <c r="N5" s="268">
        <v>370.09</v>
      </c>
      <c r="O5" s="332"/>
      <c r="P5" s="214"/>
      <c r="Q5" s="214"/>
    </row>
    <row r="6" spans="1:17" s="240" customFormat="1" ht="20.25" customHeight="1" x14ac:dyDescent="0.35">
      <c r="A6" s="257" t="s">
        <v>173</v>
      </c>
      <c r="B6" s="270">
        <v>-0.85799999999999998</v>
      </c>
      <c r="C6" s="270">
        <v>-0.88700000000000001</v>
      </c>
      <c r="D6" s="270">
        <v>-0.77300000000000002</v>
      </c>
      <c r="E6" s="270">
        <v>2.512</v>
      </c>
      <c r="F6" s="245">
        <v>1.448</v>
      </c>
      <c r="G6" s="270"/>
      <c r="H6" s="270"/>
      <c r="I6" s="270"/>
      <c r="J6" s="270"/>
      <c r="K6" s="270"/>
      <c r="L6" s="270"/>
      <c r="M6" s="283"/>
      <c r="N6" s="245">
        <v>-0.76100000000000001</v>
      </c>
      <c r="O6" s="333"/>
      <c r="P6" s="214"/>
      <c r="Q6" s="214"/>
    </row>
    <row r="7" spans="1:17" s="240" customFormat="1" ht="20.25" customHeight="1" x14ac:dyDescent="0.35">
      <c r="A7" s="257" t="s">
        <v>17</v>
      </c>
      <c r="B7" s="269">
        <v>80.5</v>
      </c>
      <c r="C7" s="271">
        <v>63.8</v>
      </c>
      <c r="D7" s="271">
        <v>78</v>
      </c>
      <c r="E7" s="269">
        <v>77.599999999999994</v>
      </c>
      <c r="F7" s="267">
        <v>67.2</v>
      </c>
      <c r="G7" s="269"/>
      <c r="H7" s="271"/>
      <c r="I7" s="271"/>
      <c r="J7" s="271"/>
      <c r="K7" s="271"/>
      <c r="L7" s="271"/>
      <c r="M7" s="244"/>
      <c r="N7" s="268">
        <v>367.18</v>
      </c>
      <c r="O7" s="214"/>
      <c r="P7" s="214"/>
      <c r="Q7" s="214"/>
    </row>
    <row r="8" spans="1:17" s="240" customFormat="1" ht="20.25" customHeight="1" x14ac:dyDescent="0.35">
      <c r="A8" s="257" t="s">
        <v>173</v>
      </c>
      <c r="B8" s="270">
        <v>-0.81499999999999995</v>
      </c>
      <c r="C8" s="270">
        <v>-0.85</v>
      </c>
      <c r="D8" s="270">
        <v>-0.71299999999999997</v>
      </c>
      <c r="E8" s="270">
        <v>2.577</v>
      </c>
      <c r="F8" s="245">
        <v>1.486</v>
      </c>
      <c r="G8" s="270"/>
      <c r="H8" s="270"/>
      <c r="I8" s="270"/>
      <c r="J8" s="270"/>
      <c r="K8" s="270"/>
      <c r="L8" s="270"/>
      <c r="M8" s="283"/>
      <c r="N8" s="245">
        <v>-0.68899999999999995</v>
      </c>
      <c r="O8" s="214"/>
      <c r="P8" s="214"/>
      <c r="Q8" s="214"/>
    </row>
    <row r="9" spans="1:17" s="240" customFormat="1" ht="20.25" customHeight="1" x14ac:dyDescent="0.35">
      <c r="A9" s="257" t="s">
        <v>18</v>
      </c>
      <c r="B9" s="269">
        <v>0.7</v>
      </c>
      <c r="C9" s="271">
        <v>0</v>
      </c>
      <c r="D9" s="271">
        <v>0</v>
      </c>
      <c r="E9" s="271">
        <v>0</v>
      </c>
      <c r="F9" s="267">
        <v>0</v>
      </c>
      <c r="G9" s="271"/>
      <c r="H9" s="269"/>
      <c r="I9" s="271"/>
      <c r="J9" s="271"/>
      <c r="K9" s="271"/>
      <c r="L9" s="271"/>
      <c r="M9" s="267"/>
      <c r="N9" s="268">
        <v>0.68</v>
      </c>
      <c r="O9" s="214"/>
      <c r="P9" s="214"/>
      <c r="Q9" s="214"/>
    </row>
    <row r="10" spans="1:17" s="240" customFormat="1" ht="20.25" customHeight="1" x14ac:dyDescent="0.35">
      <c r="A10" s="257" t="s">
        <v>173</v>
      </c>
      <c r="B10" s="270">
        <v>-0.99199999999999999</v>
      </c>
      <c r="C10" s="270">
        <v>-1</v>
      </c>
      <c r="D10" s="270">
        <v>-1</v>
      </c>
      <c r="E10" s="270">
        <v>-1</v>
      </c>
      <c r="F10" s="245">
        <v>-1</v>
      </c>
      <c r="G10" s="270"/>
      <c r="H10" s="270"/>
      <c r="I10" s="270"/>
      <c r="J10" s="270"/>
      <c r="K10" s="270"/>
      <c r="L10" s="270"/>
      <c r="M10" s="283"/>
      <c r="N10" s="245">
        <v>-0.997</v>
      </c>
      <c r="O10" s="214"/>
      <c r="P10" s="214"/>
      <c r="Q10" s="214"/>
    </row>
    <row r="11" spans="1:17" s="240" customFormat="1" ht="20.25" customHeight="1" x14ac:dyDescent="0.35">
      <c r="A11" s="257" t="s">
        <v>19</v>
      </c>
      <c r="B11" s="269">
        <v>1.8</v>
      </c>
      <c r="C11" s="271">
        <v>0.4</v>
      </c>
      <c r="D11" s="271">
        <v>0</v>
      </c>
      <c r="E11" s="350">
        <v>0</v>
      </c>
      <c r="F11" s="267">
        <v>0</v>
      </c>
      <c r="G11" s="271"/>
      <c r="H11" s="271"/>
      <c r="I11" s="271"/>
      <c r="J11" s="271"/>
      <c r="K11" s="271"/>
      <c r="L11" s="271"/>
      <c r="M11" s="267"/>
      <c r="N11" s="268">
        <v>2.2400000000000002</v>
      </c>
      <c r="O11" s="214"/>
      <c r="P11" s="214"/>
      <c r="Q11" s="214"/>
    </row>
    <row r="12" spans="1:17" s="240" customFormat="1" ht="20.25" customHeight="1" x14ac:dyDescent="0.35">
      <c r="A12" s="257" t="s">
        <v>173</v>
      </c>
      <c r="B12" s="270">
        <v>-0.97199999999999998</v>
      </c>
      <c r="C12" s="246">
        <v>-0.99399999999999999</v>
      </c>
      <c r="D12" s="246">
        <v>-1</v>
      </c>
      <c r="E12" s="246">
        <v>-1</v>
      </c>
      <c r="F12" s="283">
        <v>-1</v>
      </c>
      <c r="G12" s="246"/>
      <c r="H12" s="246"/>
      <c r="I12" s="270"/>
      <c r="J12" s="270"/>
      <c r="K12" s="246"/>
      <c r="L12" s="246"/>
      <c r="M12" s="283"/>
      <c r="N12" s="245">
        <v>-0.98599999999999999</v>
      </c>
      <c r="O12" s="214"/>
      <c r="P12" s="214"/>
      <c r="Q12" s="214"/>
    </row>
    <row r="13" spans="1:17" s="240" customFormat="1" ht="20.25" customHeight="1" x14ac:dyDescent="0.35">
      <c r="A13" s="257" t="s">
        <v>20</v>
      </c>
      <c r="B13" s="284">
        <v>256.21199999999999</v>
      </c>
      <c r="C13" s="285">
        <v>191.91</v>
      </c>
      <c r="D13" s="285">
        <v>222.61799999999999</v>
      </c>
      <c r="E13" s="284">
        <v>214.018</v>
      </c>
      <c r="F13" s="268">
        <v>189.64400000000001</v>
      </c>
      <c r="G13" s="284"/>
      <c r="H13" s="284"/>
      <c r="I13" s="284"/>
      <c r="J13" s="268"/>
      <c r="K13" s="268"/>
      <c r="L13" s="268"/>
      <c r="M13" s="268"/>
      <c r="N13" s="268">
        <v>1069.692</v>
      </c>
      <c r="O13" s="214"/>
      <c r="P13" s="214"/>
      <c r="Q13" s="214"/>
    </row>
    <row r="14" spans="1:17" s="240" customFormat="1" ht="20.25" customHeight="1" x14ac:dyDescent="0.35">
      <c r="A14" s="257" t="s">
        <v>173</v>
      </c>
      <c r="B14" s="270">
        <v>-0.81</v>
      </c>
      <c r="C14" s="270">
        <f>-85.6%</f>
        <v>-0.85599999999999998</v>
      </c>
      <c r="D14" s="270">
        <v>-0.72699999999999998</v>
      </c>
      <c r="E14" s="270">
        <v>2.1440000000000001</v>
      </c>
      <c r="F14" s="245">
        <v>1.34</v>
      </c>
      <c r="G14" s="270"/>
      <c r="H14" s="270"/>
      <c r="I14" s="270"/>
      <c r="J14" s="270"/>
      <c r="K14" s="245"/>
      <c r="L14" s="270"/>
      <c r="M14" s="245"/>
      <c r="N14" s="245">
        <v>-0.70669999999999999</v>
      </c>
      <c r="O14" s="214"/>
      <c r="P14" s="214"/>
      <c r="Q14" s="214"/>
    </row>
    <row r="15" spans="1:17" s="240" customFormat="1" ht="20.25" customHeight="1" x14ac:dyDescent="0.35">
      <c r="A15" s="257" t="s">
        <v>17</v>
      </c>
      <c r="B15" s="271">
        <v>206.732</v>
      </c>
      <c r="C15" s="271">
        <v>176.74700000000001</v>
      </c>
      <c r="D15" s="271">
        <v>210.04400000000001</v>
      </c>
      <c r="E15" s="271">
        <v>199.054</v>
      </c>
      <c r="F15" s="268">
        <v>172.63300000000001</v>
      </c>
      <c r="G15" s="284"/>
      <c r="H15" s="284"/>
      <c r="I15" s="284"/>
      <c r="J15" s="300"/>
      <c r="K15" s="268"/>
      <c r="L15" s="267"/>
      <c r="M15" s="244"/>
      <c r="N15" s="267">
        <v>961.5</v>
      </c>
      <c r="O15" s="214"/>
      <c r="P15" s="214"/>
      <c r="Q15" s="214"/>
    </row>
    <row r="16" spans="1:17" s="240" customFormat="1" ht="20.25" customHeight="1" x14ac:dyDescent="0.35">
      <c r="A16" s="257" t="s">
        <v>173</v>
      </c>
      <c r="B16" s="270">
        <v>-0.76800000000000002</v>
      </c>
      <c r="C16" s="270">
        <v>-0.79800000000000004</v>
      </c>
      <c r="D16" s="270">
        <v>-0.61599999999999999</v>
      </c>
      <c r="E16" s="270">
        <v>2.012</v>
      </c>
      <c r="F16" s="245">
        <v>1.2010000000000001</v>
      </c>
      <c r="G16" s="270"/>
      <c r="H16" s="270"/>
      <c r="I16" s="270"/>
      <c r="J16" s="270"/>
      <c r="K16" s="270"/>
      <c r="L16" s="270"/>
      <c r="M16" s="245"/>
      <c r="N16" s="245">
        <v>-0.60919999999999996</v>
      </c>
      <c r="O16" s="214"/>
      <c r="P16" s="214"/>
      <c r="Q16" s="214"/>
    </row>
    <row r="17" spans="1:17" s="240" customFormat="1" ht="20.25" customHeight="1" x14ac:dyDescent="0.35">
      <c r="A17" s="257" t="s">
        <v>18</v>
      </c>
      <c r="B17" s="271">
        <v>29.86</v>
      </c>
      <c r="C17" s="285">
        <v>10.903</v>
      </c>
      <c r="D17" s="271">
        <v>9.3949999999999996</v>
      </c>
      <c r="E17" s="271">
        <v>12.382</v>
      </c>
      <c r="F17" s="267">
        <v>13.544</v>
      </c>
      <c r="G17" s="271"/>
      <c r="H17" s="269"/>
      <c r="I17" s="271"/>
      <c r="J17" s="269"/>
      <c r="K17" s="271"/>
      <c r="L17" s="271"/>
      <c r="M17" s="244"/>
      <c r="N17" s="267">
        <v>76.084000000000003</v>
      </c>
      <c r="O17" s="214"/>
      <c r="P17" s="214"/>
      <c r="Q17" s="214"/>
    </row>
    <row r="18" spans="1:17" s="240" customFormat="1" ht="20.25" customHeight="1" x14ac:dyDescent="0.35">
      <c r="A18" s="257" t="s">
        <v>173</v>
      </c>
      <c r="B18" s="270">
        <v>-0.89400000000000002</v>
      </c>
      <c r="C18" s="270">
        <v>-0.96099999999999997</v>
      </c>
      <c r="D18" s="270">
        <v>-0.93899999999999995</v>
      </c>
      <c r="E18" s="270">
        <v>6.5410000000000004</v>
      </c>
      <c r="F18" s="245">
        <v>4.1829999999999998</v>
      </c>
      <c r="G18" s="270"/>
      <c r="H18" s="270"/>
      <c r="I18" s="270"/>
      <c r="J18" s="270"/>
      <c r="K18" s="270"/>
      <c r="L18" s="270"/>
      <c r="M18" s="245"/>
      <c r="N18" s="245">
        <v>-0.89470000000000005</v>
      </c>
      <c r="O18" s="214"/>
      <c r="P18" s="214"/>
      <c r="Q18" s="214"/>
    </row>
    <row r="19" spans="1:17" s="240" customFormat="1" ht="20.25" customHeight="1" x14ac:dyDescent="0.35">
      <c r="A19" s="257" t="s">
        <v>19</v>
      </c>
      <c r="B19" s="269">
        <v>19.62</v>
      </c>
      <c r="C19" s="285">
        <v>4.26</v>
      </c>
      <c r="D19" s="271">
        <v>2.1789999999999998</v>
      </c>
      <c r="E19" s="271">
        <v>2.5819999999999999</v>
      </c>
      <c r="F19" s="267">
        <v>3.4670000000000001</v>
      </c>
      <c r="G19" s="271"/>
      <c r="H19" s="271"/>
      <c r="I19" s="271"/>
      <c r="J19" s="269"/>
      <c r="K19" s="271"/>
      <c r="L19" s="271"/>
      <c r="M19" s="244"/>
      <c r="N19" s="267">
        <v>32.107999999999997</v>
      </c>
      <c r="O19" s="214"/>
      <c r="P19" s="214"/>
      <c r="Q19" s="214"/>
    </row>
    <row r="20" spans="1:17" s="240" customFormat="1" ht="20.25" customHeight="1" x14ac:dyDescent="0.35">
      <c r="A20" s="257" t="s">
        <v>173</v>
      </c>
      <c r="B20" s="270">
        <v>-0.89</v>
      </c>
      <c r="C20" s="270">
        <v>-0.97599999999999998</v>
      </c>
      <c r="D20" s="270">
        <v>-0.98</v>
      </c>
      <c r="E20" s="270">
        <v>6.484</v>
      </c>
      <c r="F20" s="273" t="s">
        <v>211</v>
      </c>
      <c r="G20" s="270"/>
      <c r="H20" s="270"/>
      <c r="I20" s="270"/>
      <c r="J20" s="270"/>
      <c r="K20" s="270"/>
      <c r="L20" s="270"/>
      <c r="M20" s="245"/>
      <c r="N20" s="245">
        <v>-0.93079999999999996</v>
      </c>
      <c r="O20" s="214"/>
      <c r="P20" s="214"/>
      <c r="Q20" s="214"/>
    </row>
    <row r="21" spans="1:17" s="240" customFormat="1" ht="20.25" customHeight="1" x14ac:dyDescent="0.35">
      <c r="A21" s="257" t="s">
        <v>127</v>
      </c>
      <c r="B21" s="335">
        <v>12.159000000000001</v>
      </c>
      <c r="C21" s="249">
        <v>11.422000000000001</v>
      </c>
      <c r="D21" s="249">
        <v>13.664</v>
      </c>
      <c r="E21" s="249">
        <v>12.817</v>
      </c>
      <c r="F21" s="250">
        <v>11.041</v>
      </c>
      <c r="G21" s="250">
        <v>15.624000000000001</v>
      </c>
      <c r="H21" s="280"/>
      <c r="I21" s="280"/>
      <c r="J21" s="280"/>
      <c r="K21" s="250"/>
      <c r="L21" s="250"/>
      <c r="M21" s="250"/>
      <c r="N21" s="307">
        <v>76.662000000000006</v>
      </c>
      <c r="O21" s="214"/>
      <c r="P21" s="214"/>
      <c r="Q21" s="214"/>
    </row>
    <row r="22" spans="1:17" s="240" customFormat="1" ht="20.25" customHeight="1" x14ac:dyDescent="0.35">
      <c r="A22" s="257" t="s">
        <v>173</v>
      </c>
      <c r="B22" s="306">
        <v>-0.73</v>
      </c>
      <c r="C22" s="270">
        <v>-0.74</v>
      </c>
      <c r="D22" s="270">
        <v>-0.53</v>
      </c>
      <c r="E22" s="270">
        <v>2.2599999999999998</v>
      </c>
      <c r="F22" s="245">
        <v>1.59</v>
      </c>
      <c r="G22" s="245">
        <v>0.99</v>
      </c>
      <c r="H22" s="245"/>
      <c r="I22" s="245"/>
      <c r="J22" s="245"/>
      <c r="K22" s="245"/>
      <c r="L22" s="273"/>
      <c r="M22" s="273"/>
      <c r="N22" s="305">
        <v>-0.43</v>
      </c>
      <c r="O22" s="214"/>
      <c r="P22" s="214"/>
      <c r="Q22" s="214"/>
    </row>
    <row r="23" spans="1:17" ht="20.25" customHeight="1" x14ac:dyDescent="0.35">
      <c r="A23" s="365" t="s">
        <v>209</v>
      </c>
      <c r="B23" s="365"/>
      <c r="C23" s="365"/>
      <c r="D23" s="365"/>
      <c r="E23" s="365"/>
      <c r="F23" s="365"/>
      <c r="G23" s="365"/>
      <c r="H23" s="365"/>
      <c r="I23" s="365"/>
      <c r="J23" s="365"/>
      <c r="K23" s="365"/>
      <c r="L23" s="365"/>
      <c r="M23" s="365"/>
      <c r="N23" s="365"/>
      <c r="Q23" s="217"/>
    </row>
    <row r="24" spans="1:17" ht="20.25" customHeight="1" x14ac:dyDescent="0.35">
      <c r="A24" s="257" t="s">
        <v>128</v>
      </c>
      <c r="B24" s="249">
        <v>53.661000000000001</v>
      </c>
      <c r="C24" s="281">
        <v>50.595999999999997</v>
      </c>
      <c r="D24" s="281">
        <v>62.465000000000003</v>
      </c>
      <c r="E24" s="281">
        <v>63.24</v>
      </c>
      <c r="F24" s="249">
        <v>65.099999999999994</v>
      </c>
      <c r="G24" s="249"/>
      <c r="H24" s="249"/>
      <c r="I24" s="249"/>
      <c r="J24" s="249"/>
      <c r="K24" s="322"/>
      <c r="L24" s="322"/>
      <c r="M24" s="322"/>
      <c r="N24" s="249">
        <f>SUM(B24:M24)</f>
        <v>295.06200000000001</v>
      </c>
      <c r="P24" s="218"/>
      <c r="Q24" s="239"/>
    </row>
    <row r="25" spans="1:17" ht="20.25" customHeight="1" x14ac:dyDescent="0.35">
      <c r="A25" s="257" t="s">
        <v>173</v>
      </c>
      <c r="B25" s="251">
        <f>B24/'[1]2020'!B24-1</f>
        <v>-6.3311688311688208E-2</v>
      </c>
      <c r="C25" s="251">
        <f>C24/'[2]2020'!C24-1</f>
        <v>-0.15953488372093028</v>
      </c>
      <c r="D25" s="251">
        <f>D24/'[2]2020'!D24-1</f>
        <v>0.10836083608360858</v>
      </c>
      <c r="E25" s="251">
        <f>E24/'[3]2020'!E24-1</f>
        <v>0.51328068916008629</v>
      </c>
      <c r="F25" s="251">
        <f>F24/'[3]2020'!F24-1</f>
        <v>0.14814814814814792</v>
      </c>
      <c r="G25" s="251"/>
      <c r="H25" s="251"/>
      <c r="I25" s="251"/>
      <c r="J25" s="251"/>
      <c r="K25" s="251"/>
      <c r="L25" s="251"/>
      <c r="M25" s="251"/>
      <c r="N25" s="251">
        <f>N24/'[3]2020'!O24-1</f>
        <v>8.3448387286293446E-2</v>
      </c>
      <c r="O25" s="219"/>
      <c r="P25" s="220"/>
      <c r="Q25" s="220"/>
    </row>
    <row r="26" spans="1:17" ht="20.25" customHeight="1" x14ac:dyDescent="0.35">
      <c r="A26" s="257" t="s">
        <v>23</v>
      </c>
      <c r="B26" s="249">
        <v>589.12400000000002</v>
      </c>
      <c r="C26" s="281">
        <v>522.42399999999998</v>
      </c>
      <c r="D26" s="281">
        <v>670.34400000000005</v>
      </c>
      <c r="E26" s="281">
        <v>580.14</v>
      </c>
      <c r="F26" s="249">
        <v>553.78399999999999</v>
      </c>
      <c r="G26" s="249"/>
      <c r="H26" s="281"/>
      <c r="I26" s="318"/>
      <c r="J26" s="249"/>
      <c r="K26" s="322"/>
      <c r="L26" s="322"/>
      <c r="M26" s="322"/>
      <c r="N26" s="249">
        <f>SUM(B26:M26)</f>
        <v>2915.8160000000003</v>
      </c>
      <c r="P26" s="220"/>
      <c r="Q26" s="221"/>
    </row>
    <row r="27" spans="1:17" ht="20.25" customHeight="1" x14ac:dyDescent="0.35">
      <c r="A27" s="257" t="s">
        <v>173</v>
      </c>
      <c r="B27" s="251">
        <f>B26/'[1]2020'!B26-1</f>
        <v>7.9574857980575286E-2</v>
      </c>
      <c r="C27" s="251">
        <f>C26/'[2]2020'!C26-1</f>
        <v>-8.5232008404832804E-2</v>
      </c>
      <c r="D27" s="251">
        <f>D26/'[2]2020'!D26-1</f>
        <v>0.54236804564907293</v>
      </c>
      <c r="E27" s="251">
        <f>E26/'[3]2020'!E26-1</f>
        <v>1.2577933450087566</v>
      </c>
      <c r="F27" s="251">
        <f>F26/'[3]2020'!F26-1</f>
        <v>0.23419656786271448</v>
      </c>
      <c r="G27" s="251"/>
      <c r="H27" s="251"/>
      <c r="I27" s="251"/>
      <c r="J27" s="251"/>
      <c r="K27" s="251"/>
      <c r="L27" s="251"/>
      <c r="M27" s="251"/>
      <c r="N27" s="251">
        <f>N26/'[3]2020'!O26-1</f>
        <v>0.29185891443331391</v>
      </c>
      <c r="P27" s="220"/>
      <c r="Q27" s="220"/>
    </row>
    <row r="28" spans="1:17" ht="20.25" customHeight="1" x14ac:dyDescent="0.35">
      <c r="A28" s="257" t="s">
        <v>81</v>
      </c>
      <c r="B28" s="249">
        <v>104.098</v>
      </c>
      <c r="C28" s="281">
        <v>96.152000000000001</v>
      </c>
      <c r="D28" s="281">
        <v>135.16</v>
      </c>
      <c r="E28" s="281">
        <v>135.72</v>
      </c>
      <c r="F28" s="249">
        <v>139.46899999999999</v>
      </c>
      <c r="G28" s="248"/>
      <c r="H28" s="249"/>
      <c r="I28" s="249"/>
      <c r="J28" s="249"/>
      <c r="K28" s="322"/>
      <c r="L28" s="322"/>
      <c r="M28" s="322"/>
      <c r="N28" s="249">
        <f>SUM(B28:M28)</f>
        <v>610.59899999999993</v>
      </c>
      <c r="P28" s="222"/>
      <c r="Q28" s="222"/>
    </row>
    <row r="29" spans="1:17" ht="20.25" customHeight="1" x14ac:dyDescent="0.35">
      <c r="A29" s="257" t="s">
        <v>173</v>
      </c>
      <c r="B29" s="251">
        <f>B28/'[1]2020'!B28-1</f>
        <v>4.2533374728345175E-2</v>
      </c>
      <c r="C29" s="251">
        <f>C28/'[2]2020'!C28-1</f>
        <v>-8.0764818355640422E-2</v>
      </c>
      <c r="D29" s="251">
        <f>D28/'[2]2020'!D28-1</f>
        <v>0.35068153655514256</v>
      </c>
      <c r="E29" s="251">
        <f>E28/'[3]2020'!E28-1</f>
        <v>0.86402966625463518</v>
      </c>
      <c r="F29" s="251">
        <f>F28/'[3]2020'!F28-1</f>
        <v>0.26905368516833472</v>
      </c>
      <c r="G29" s="251"/>
      <c r="H29" s="251"/>
      <c r="I29" s="251"/>
      <c r="J29" s="251"/>
      <c r="K29" s="251"/>
      <c r="L29" s="251"/>
      <c r="M29" s="251"/>
      <c r="N29" s="251">
        <f>N28/'[3]2020'!O28-1</f>
        <v>0.25320742402443175</v>
      </c>
      <c r="P29" s="220"/>
      <c r="Q29" s="220"/>
    </row>
    <row r="30" spans="1:17" ht="20.25" customHeight="1" x14ac:dyDescent="0.35">
      <c r="A30" s="257" t="s">
        <v>24</v>
      </c>
      <c r="B30" s="249">
        <v>115.072</v>
      </c>
      <c r="C30" s="281">
        <v>111.16</v>
      </c>
      <c r="D30" s="281">
        <v>138.911</v>
      </c>
      <c r="E30" s="281">
        <v>140.52000000000001</v>
      </c>
      <c r="F30" s="249">
        <v>145.51400000000001</v>
      </c>
      <c r="G30" s="248"/>
      <c r="H30" s="249"/>
      <c r="I30" s="249"/>
      <c r="J30" s="249"/>
      <c r="K30" s="322"/>
      <c r="L30" s="322"/>
      <c r="M30" s="322"/>
      <c r="N30" s="249">
        <f>SUM(B30:M30)</f>
        <v>651.17700000000002</v>
      </c>
      <c r="P30" s="222"/>
      <c r="Q30" s="222"/>
    </row>
    <row r="31" spans="1:17" ht="20.25" customHeight="1" x14ac:dyDescent="0.35">
      <c r="A31" s="257" t="s">
        <v>173</v>
      </c>
      <c r="B31" s="251">
        <f>B30/'[1]2020'!B30-1</f>
        <v>-0.18703460359176516</v>
      </c>
      <c r="C31" s="251">
        <f>C30/'[2]2020'!C30-1</f>
        <v>-0.22047685834502107</v>
      </c>
      <c r="D31" s="251">
        <f>D30/'[2]2020'!D30-1</f>
        <v>0.12644544997486173</v>
      </c>
      <c r="E31" s="251">
        <f>E30/'[3]2020'!E30-1</f>
        <v>0.58887381275440998</v>
      </c>
      <c r="F31" s="251">
        <f>F30/'[3]2020'!F30-1</f>
        <v>0.22178001679261139</v>
      </c>
      <c r="G31" s="251"/>
      <c r="H31" s="251"/>
      <c r="I31" s="251"/>
      <c r="J31" s="251"/>
      <c r="K31" s="251"/>
      <c r="L31" s="251"/>
      <c r="M31" s="251"/>
      <c r="N31" s="251">
        <f>N30/'[3]2020'!O30-1</f>
        <v>5.8817503625992806E-2</v>
      </c>
      <c r="P31" s="220"/>
      <c r="Q31" s="220"/>
    </row>
    <row r="32" spans="1:17" ht="20.25" customHeight="1" x14ac:dyDescent="0.35">
      <c r="A32" s="365" t="s">
        <v>174</v>
      </c>
      <c r="B32" s="365"/>
      <c r="C32" s="365"/>
      <c r="D32" s="365"/>
      <c r="E32" s="365"/>
      <c r="F32" s="365"/>
      <c r="G32" s="365"/>
      <c r="H32" s="365"/>
      <c r="I32" s="365"/>
      <c r="J32" s="365"/>
      <c r="K32" s="365"/>
      <c r="L32" s="365"/>
      <c r="M32" s="365"/>
      <c r="N32" s="365"/>
      <c r="P32" s="223"/>
      <c r="Q32" s="223"/>
    </row>
    <row r="33" spans="1:22" ht="20.25" customHeight="1" x14ac:dyDescent="0.35">
      <c r="A33" s="257" t="s">
        <v>212</v>
      </c>
      <c r="B33" s="303">
        <v>207.27199999999999</v>
      </c>
      <c r="C33" s="303">
        <v>190.11699999999999</v>
      </c>
      <c r="D33" s="303">
        <v>239.55099999999999</v>
      </c>
      <c r="E33" s="303">
        <v>246.88399999999999</v>
      </c>
      <c r="F33" s="303">
        <v>225.91499999999999</v>
      </c>
      <c r="G33" s="302">
        <v>298.464</v>
      </c>
      <c r="H33" s="351"/>
      <c r="I33" s="302"/>
      <c r="J33" s="351"/>
      <c r="K33" s="302"/>
      <c r="L33" s="302"/>
      <c r="M33" s="302"/>
      <c r="N33" s="307">
        <v>1408.203</v>
      </c>
      <c r="O33" s="224"/>
      <c r="P33" s="225"/>
      <c r="Q33" s="238"/>
      <c r="R33" s="3"/>
    </row>
    <row r="34" spans="1:22" ht="20.25" customHeight="1" x14ac:dyDescent="0.35">
      <c r="A34" s="257" t="s">
        <v>173</v>
      </c>
      <c r="B34" s="306">
        <f>B33/'[2]2020'!B33-1</f>
        <v>4.120681773656365E-2</v>
      </c>
      <c r="C34" s="309">
        <f>C33/'[2]2020'!C33-1</f>
        <v>-9.4857670645254966E-2</v>
      </c>
      <c r="D34" s="309">
        <f>D33/'[2]2020'!D33-1</f>
        <v>0.54320041229143845</v>
      </c>
      <c r="E34" s="341" t="s">
        <v>211</v>
      </c>
      <c r="F34" s="341" t="s">
        <v>211</v>
      </c>
      <c r="G34" s="308">
        <v>0.10014154281670207</v>
      </c>
      <c r="H34" s="308"/>
      <c r="I34" s="308"/>
      <c r="J34" s="308"/>
      <c r="K34" s="308"/>
      <c r="L34" s="308"/>
      <c r="M34" s="308"/>
      <c r="N34" s="308">
        <v>0.6851870910300657</v>
      </c>
      <c r="O34" s="216"/>
      <c r="P34" s="226"/>
      <c r="Q34" s="223"/>
      <c r="R34" s="2"/>
    </row>
    <row r="35" spans="1:22" ht="20.25" customHeight="1" x14ac:dyDescent="0.35">
      <c r="A35" s="257" t="s">
        <v>27</v>
      </c>
      <c r="B35" s="303">
        <v>59.636000000000003</v>
      </c>
      <c r="C35" s="303">
        <v>55.826999999999998</v>
      </c>
      <c r="D35" s="303">
        <v>77.820999999999998</v>
      </c>
      <c r="E35" s="303">
        <v>153.12700000000001</v>
      </c>
      <c r="F35" s="303">
        <v>148.167</v>
      </c>
      <c r="G35" s="302">
        <v>184.74600000000001</v>
      </c>
      <c r="H35" s="352"/>
      <c r="I35" s="302"/>
      <c r="J35" s="302"/>
      <c r="K35" s="302"/>
      <c r="L35" s="302"/>
      <c r="M35" s="250"/>
      <c r="N35" s="307">
        <v>679.32399999999996</v>
      </c>
      <c r="P35" s="216"/>
    </row>
    <row r="36" spans="1:22" ht="20.25" customHeight="1" x14ac:dyDescent="0.35">
      <c r="A36" s="257" t="s">
        <v>173</v>
      </c>
      <c r="B36" s="306">
        <f>B35/'[2]2020'!B35-1</f>
        <v>-2.8998485761271287E-2</v>
      </c>
      <c r="C36" s="306">
        <f>C35/'[2]2020'!C35-1</f>
        <v>-7.1947469038317724E-2</v>
      </c>
      <c r="D36" s="306">
        <f>D35/'[2]2020'!D35-1</f>
        <v>0.40182656627157098</v>
      </c>
      <c r="E36" s="341" t="s">
        <v>211</v>
      </c>
      <c r="F36" s="341" t="s">
        <v>211</v>
      </c>
      <c r="G36" s="305">
        <v>4.7467313776407005E-2</v>
      </c>
      <c r="H36" s="305"/>
      <c r="I36" s="305"/>
      <c r="J36" s="305"/>
      <c r="K36" s="305"/>
      <c r="L36" s="305"/>
      <c r="M36" s="305"/>
      <c r="N36" s="308">
        <v>0.92192610196344682</v>
      </c>
    </row>
    <row r="37" spans="1:22" ht="20.25" customHeight="1" x14ac:dyDescent="0.35">
      <c r="A37" s="257" t="s">
        <v>28</v>
      </c>
      <c r="B37" s="303">
        <v>15.252000000000001</v>
      </c>
      <c r="C37" s="303">
        <v>11.099</v>
      </c>
      <c r="D37" s="303">
        <v>16.887</v>
      </c>
      <c r="E37" s="303">
        <v>20.286999999999999</v>
      </c>
      <c r="F37" s="303">
        <v>42.417000000000002</v>
      </c>
      <c r="G37" s="302">
        <v>80.962000000000003</v>
      </c>
      <c r="H37" s="302"/>
      <c r="I37" s="302"/>
      <c r="J37" s="302"/>
      <c r="K37" s="302"/>
      <c r="L37" s="353"/>
      <c r="M37" s="250"/>
      <c r="N37" s="307">
        <v>186.904</v>
      </c>
      <c r="P37" s="227"/>
      <c r="Q37" s="228"/>
    </row>
    <row r="38" spans="1:22" ht="20.25" customHeight="1" x14ac:dyDescent="0.35">
      <c r="A38" s="257" t="s">
        <v>173</v>
      </c>
      <c r="B38" s="309">
        <f>B37/'[2]2020'!B37-1</f>
        <v>0.44295175023651856</v>
      </c>
      <c r="C38" s="309">
        <f>C37/'[2]2020'!C37-1</f>
        <v>0.35717779408168249</v>
      </c>
      <c r="D38" s="309">
        <f>D37/'[2]2020'!D37-1</f>
        <v>0.97162872154115609</v>
      </c>
      <c r="E38" s="341" t="s">
        <v>211</v>
      </c>
      <c r="F38" s="341" t="s">
        <v>211</v>
      </c>
      <c r="G38" s="308">
        <v>0.49951844717735971</v>
      </c>
      <c r="H38" s="308"/>
      <c r="I38" s="308"/>
      <c r="J38" s="308"/>
      <c r="K38" s="308"/>
      <c r="L38" s="308"/>
      <c r="M38" s="308"/>
      <c r="N38" s="308">
        <v>1.2988008117581944</v>
      </c>
    </row>
    <row r="39" spans="1:22" s="1" customFormat="1" ht="20.25" customHeight="1" x14ac:dyDescent="0.35">
      <c r="A39" s="257" t="s">
        <v>77</v>
      </c>
      <c r="B39" s="303">
        <v>40.299999999999997</v>
      </c>
      <c r="C39" s="303">
        <v>27.277999999999999</v>
      </c>
      <c r="D39" s="303">
        <v>41.106999999999999</v>
      </c>
      <c r="E39" s="303">
        <v>49.447000000000003</v>
      </c>
      <c r="F39" s="303">
        <v>67.459000000000003</v>
      </c>
      <c r="G39" s="302">
        <v>57.588000000000001</v>
      </c>
      <c r="H39" s="302"/>
      <c r="I39" s="302"/>
      <c r="J39" s="302"/>
      <c r="K39" s="302"/>
      <c r="L39" s="302"/>
      <c r="M39" s="302"/>
      <c r="N39" s="307">
        <v>283.17900000000003</v>
      </c>
      <c r="O39" s="214"/>
      <c r="P39" s="214"/>
      <c r="Q39" s="214"/>
    </row>
    <row r="40" spans="1:22" s="1" customFormat="1" ht="20.25" customHeight="1" x14ac:dyDescent="0.35">
      <c r="A40" s="257" t="s">
        <v>173</v>
      </c>
      <c r="B40" s="309">
        <f>B39/'[2]2020'!B39-1</f>
        <v>1.9407472270869817</v>
      </c>
      <c r="C40" s="309">
        <f>C39/'[2]2020'!C39-1</f>
        <v>0.72372827804107431</v>
      </c>
      <c r="D40" s="309">
        <f>D39/'[2]2020'!D39-1</f>
        <v>1.2477580927384078</v>
      </c>
      <c r="E40" s="341" t="s">
        <v>211</v>
      </c>
      <c r="F40" s="341" t="s">
        <v>211</v>
      </c>
      <c r="G40" s="308">
        <v>0.10207830979446553</v>
      </c>
      <c r="H40" s="308"/>
      <c r="I40" s="308"/>
      <c r="J40" s="308"/>
      <c r="K40" s="308"/>
      <c r="L40" s="308"/>
      <c r="M40" s="308"/>
      <c r="N40" s="308">
        <v>1.8297808555925297</v>
      </c>
      <c r="O40" s="214"/>
      <c r="P40" s="214"/>
      <c r="Q40" s="214"/>
    </row>
    <row r="41" spans="1:22" s="1" customFormat="1" ht="20.25" customHeight="1" x14ac:dyDescent="0.35">
      <c r="A41" s="257" t="s">
        <v>78</v>
      </c>
      <c r="B41" s="303">
        <v>0.17100000000000001</v>
      </c>
      <c r="C41" s="303">
        <v>0.111</v>
      </c>
      <c r="D41" s="336">
        <v>0.16900000000000001</v>
      </c>
      <c r="E41" s="303">
        <v>0.27500000000000002</v>
      </c>
      <c r="F41" s="303">
        <v>1.07</v>
      </c>
      <c r="G41" s="323">
        <v>0.99399999999999999</v>
      </c>
      <c r="H41" s="323"/>
      <c r="I41" s="323"/>
      <c r="J41" s="323"/>
      <c r="K41" s="354"/>
      <c r="L41" s="323"/>
      <c r="M41" s="323"/>
      <c r="N41" s="307">
        <v>2.79</v>
      </c>
      <c r="O41" s="214"/>
      <c r="P41" s="214"/>
      <c r="Q41" s="214"/>
    </row>
    <row r="42" spans="1:22" s="1" customFormat="1" ht="20.25" customHeight="1" x14ac:dyDescent="0.35">
      <c r="A42" s="257" t="s">
        <v>173</v>
      </c>
      <c r="B42" s="309">
        <f>B41/'[2]2020'!B41-1</f>
        <v>6.7727272727272734</v>
      </c>
      <c r="C42" s="309">
        <f>C41/'[2]2020'!C41-1</f>
        <v>9.0909090909090384E-3</v>
      </c>
      <c r="D42" s="309">
        <f>D41/'[2]2020'!D41-1</f>
        <v>9.5625</v>
      </c>
      <c r="E42" s="341" t="s">
        <v>211</v>
      </c>
      <c r="F42" s="341" t="s">
        <v>211</v>
      </c>
      <c r="G42" s="308">
        <v>6.952</v>
      </c>
      <c r="H42" s="308"/>
      <c r="I42" s="308"/>
      <c r="J42" s="308"/>
      <c r="K42" s="308"/>
      <c r="L42" s="308"/>
      <c r="M42" s="308"/>
      <c r="N42" s="308">
        <v>9.219780219780219</v>
      </c>
      <c r="O42" s="214"/>
      <c r="P42" s="214"/>
      <c r="Q42" s="215"/>
    </row>
    <row r="43" spans="1:22" ht="20.25" customHeight="1" x14ac:dyDescent="0.35">
      <c r="A43" s="380" t="s">
        <v>175</v>
      </c>
      <c r="B43" s="380"/>
      <c r="C43" s="380"/>
      <c r="D43" s="380"/>
      <c r="E43" s="380"/>
      <c r="F43" s="380"/>
      <c r="G43" s="380"/>
      <c r="H43" s="380"/>
      <c r="I43" s="380"/>
      <c r="J43" s="380"/>
      <c r="K43" s="380"/>
      <c r="L43" s="380"/>
      <c r="M43" s="380"/>
      <c r="N43" s="380"/>
      <c r="Q43" s="215"/>
    </row>
    <row r="44" spans="1:22" ht="20.25" customHeight="1" x14ac:dyDescent="0.35">
      <c r="A44" s="258" t="s">
        <v>29</v>
      </c>
      <c r="B44" s="248">
        <v>85.3</v>
      </c>
      <c r="C44" s="252">
        <v>104.5</v>
      </c>
      <c r="D44" s="337">
        <v>104.3</v>
      </c>
      <c r="E44" s="312">
        <v>100.4</v>
      </c>
      <c r="F44" s="249">
        <v>95.3</v>
      </c>
      <c r="G44" s="348">
        <v>127.3</v>
      </c>
      <c r="H44" s="312"/>
      <c r="I44" s="252"/>
      <c r="J44" s="252"/>
      <c r="K44" s="312"/>
      <c r="L44" s="252"/>
      <c r="M44" s="250"/>
      <c r="N44" s="287">
        <f>AVERAGE(B44:M44)</f>
        <v>102.85000000000001</v>
      </c>
      <c r="O44" s="216"/>
      <c r="R44" s="209"/>
      <c r="S44" s="209"/>
      <c r="T44" s="209"/>
      <c r="U44" s="210"/>
      <c r="V44" s="210"/>
    </row>
    <row r="45" spans="1:22" ht="20.25" customHeight="1" x14ac:dyDescent="0.35">
      <c r="A45" s="258" t="s">
        <v>173</v>
      </c>
      <c r="B45" s="247">
        <f>B44/'[4]2020'!B44-1</f>
        <v>-0.44574398960363881</v>
      </c>
      <c r="C45" s="247">
        <f>C44/'[4]2020'!C44-1</f>
        <v>-0.31654676258992809</v>
      </c>
      <c r="D45" s="247">
        <f>D44/'[4]2020'!D44-1</f>
        <v>-6.2893081761006275E-2</v>
      </c>
      <c r="E45" s="247">
        <v>0.312</v>
      </c>
      <c r="F45" s="247">
        <v>9.8000000000000004E-2</v>
      </c>
      <c r="G45" s="288">
        <f>G44/'[4]2020'!G44-1</f>
        <v>0.29501525940996953</v>
      </c>
      <c r="H45" s="247"/>
      <c r="I45" s="247"/>
      <c r="J45" s="247"/>
      <c r="K45" s="247"/>
      <c r="L45" s="247"/>
      <c r="M45" s="288"/>
      <c r="N45" s="288">
        <v>-9.2999999999999999E-2</v>
      </c>
      <c r="Q45" s="229"/>
      <c r="R45" s="211"/>
      <c r="S45" s="212"/>
      <c r="T45" s="210"/>
      <c r="U45" s="210"/>
      <c r="V45" s="210"/>
    </row>
    <row r="46" spans="1:22" ht="15" x14ac:dyDescent="0.35">
      <c r="A46" s="380" t="s">
        <v>178</v>
      </c>
      <c r="B46" s="380"/>
      <c r="C46" s="380"/>
      <c r="D46" s="380"/>
      <c r="E46" s="380"/>
      <c r="F46" s="380"/>
      <c r="G46" s="380"/>
      <c r="H46" s="380"/>
      <c r="I46" s="380"/>
      <c r="J46" s="380"/>
      <c r="K46" s="380"/>
      <c r="L46" s="380"/>
      <c r="M46" s="380"/>
      <c r="N46" s="380"/>
    </row>
    <row r="47" spans="1:22" x14ac:dyDescent="0.35">
      <c r="A47" s="258" t="s">
        <v>179</v>
      </c>
      <c r="B47" s="247">
        <v>0.22600000000000001</v>
      </c>
      <c r="C47" s="251">
        <v>0.16200000000000001</v>
      </c>
      <c r="D47" s="251">
        <v>0.13100000000000001</v>
      </c>
      <c r="E47" s="251">
        <v>0.11899999999999999</v>
      </c>
      <c r="F47" s="251">
        <v>8.7999999999999995E-2</v>
      </c>
      <c r="G47" s="273">
        <v>2.9000000000000001E-2</v>
      </c>
      <c r="H47" s="312"/>
      <c r="I47" s="252"/>
      <c r="J47" s="252"/>
      <c r="K47" s="312"/>
      <c r="L47" s="252"/>
      <c r="M47" s="250"/>
      <c r="N47" s="288">
        <f>AVERAGE(B47:M47)</f>
        <v>0.12583333333333332</v>
      </c>
    </row>
    <row r="48" spans="1:22" x14ac:dyDescent="0.35">
      <c r="A48" s="258" t="s">
        <v>180</v>
      </c>
      <c r="B48" s="281">
        <v>18.600000000000001</v>
      </c>
      <c r="C48" s="281">
        <v>11.1</v>
      </c>
      <c r="D48" s="281" t="str">
        <f>"-1.0"</f>
        <v>-1.0</v>
      </c>
      <c r="E48" s="342">
        <v>-11.9</v>
      </c>
      <c r="F48" s="342">
        <v>-19.3</v>
      </c>
      <c r="G48" s="338">
        <v>-22.9</v>
      </c>
      <c r="H48" s="247"/>
      <c r="I48" s="247"/>
      <c r="J48" s="247"/>
      <c r="K48" s="247"/>
      <c r="L48" s="247"/>
      <c r="M48" s="288"/>
      <c r="N48" s="338">
        <v>-4.2</v>
      </c>
    </row>
    <row r="49" spans="1:22" s="1" customFormat="1" ht="20.25" customHeight="1" x14ac:dyDescent="0.35">
      <c r="A49" s="299" t="s">
        <v>181</v>
      </c>
      <c r="B49" s="299"/>
      <c r="C49" s="299"/>
      <c r="D49" s="299"/>
      <c r="E49" s="299"/>
      <c r="F49" s="299"/>
      <c r="G49" s="299"/>
      <c r="H49" s="299"/>
      <c r="I49" s="299"/>
      <c r="J49" s="299"/>
      <c r="K49" s="299"/>
      <c r="L49" s="299"/>
      <c r="M49" s="299"/>
      <c r="N49" s="299"/>
      <c r="O49" s="214"/>
      <c r="P49" s="214"/>
      <c r="Q49" s="230"/>
      <c r="R49" s="210"/>
      <c r="S49" s="210"/>
      <c r="T49" s="210"/>
      <c r="U49" s="210"/>
      <c r="V49" s="210"/>
    </row>
    <row r="50" spans="1:22" ht="20.25" customHeight="1" x14ac:dyDescent="0.35">
      <c r="A50" s="365" t="s">
        <v>208</v>
      </c>
      <c r="B50" s="365"/>
      <c r="C50" s="365"/>
      <c r="D50" s="365"/>
      <c r="E50" s="365"/>
      <c r="F50" s="365"/>
      <c r="G50" s="365"/>
      <c r="H50" s="365"/>
      <c r="I50" s="365"/>
      <c r="J50" s="365"/>
      <c r="K50" s="365"/>
      <c r="L50" s="365"/>
      <c r="M50" s="365"/>
      <c r="N50" s="365"/>
      <c r="Q50" s="223"/>
      <c r="R50" s="210"/>
      <c r="S50" s="210"/>
      <c r="T50" s="210"/>
      <c r="U50" s="210"/>
      <c r="V50" s="210"/>
    </row>
    <row r="51" spans="1:22" s="5" customFormat="1" ht="20.25" customHeight="1" x14ac:dyDescent="0.35">
      <c r="A51" s="325" t="s">
        <v>1</v>
      </c>
      <c r="B51" s="325" t="s">
        <v>2</v>
      </c>
      <c r="C51" s="325" t="s">
        <v>3</v>
      </c>
      <c r="D51" s="325" t="s">
        <v>4</v>
      </c>
      <c r="E51" s="325" t="s">
        <v>5</v>
      </c>
      <c r="F51" s="325" t="s">
        <v>6</v>
      </c>
      <c r="G51" s="325" t="s">
        <v>7</v>
      </c>
      <c r="H51" s="325" t="s">
        <v>8</v>
      </c>
      <c r="I51" s="325" t="s">
        <v>9</v>
      </c>
      <c r="J51" s="325" t="s">
        <v>10</v>
      </c>
      <c r="K51" s="325" t="s">
        <v>11</v>
      </c>
      <c r="L51" s="325" t="s">
        <v>12</v>
      </c>
      <c r="M51" s="325" t="s">
        <v>13</v>
      </c>
      <c r="N51" s="325" t="s">
        <v>14</v>
      </c>
      <c r="O51" s="214"/>
      <c r="P51" s="214"/>
      <c r="Q51" s="223"/>
      <c r="R51" s="210"/>
      <c r="S51" s="210"/>
      <c r="T51" s="210"/>
      <c r="U51" s="210"/>
      <c r="V51" s="210"/>
    </row>
    <row r="52" spans="1:22" ht="20.25" customHeight="1" x14ac:dyDescent="0.35">
      <c r="A52" s="257" t="s">
        <v>30</v>
      </c>
      <c r="B52" s="247" t="s">
        <v>176</v>
      </c>
      <c r="C52" s="247">
        <v>0.22600000000000001</v>
      </c>
      <c r="D52" s="344">
        <v>0.26600000000000001</v>
      </c>
      <c r="E52" s="247">
        <v>0.27200000000000002</v>
      </c>
      <c r="F52" s="288">
        <v>0.25700000000000001</v>
      </c>
      <c r="G52" s="270"/>
      <c r="H52" s="247"/>
      <c r="I52" s="247"/>
      <c r="J52" s="247"/>
      <c r="K52" s="247"/>
      <c r="L52" s="247"/>
      <c r="M52" s="288"/>
      <c r="N52" s="288">
        <v>0.24299999999999999</v>
      </c>
      <c r="O52" s="231"/>
      <c r="P52" s="232"/>
      <c r="Q52" s="231"/>
    </row>
    <row r="53" spans="1:22" ht="20.25" customHeight="1" x14ac:dyDescent="0.35">
      <c r="A53" s="259" t="s">
        <v>182</v>
      </c>
      <c r="B53" s="249" t="s">
        <v>183</v>
      </c>
      <c r="C53" s="248">
        <v>-30.2</v>
      </c>
      <c r="D53" s="347">
        <v>-2.5</v>
      </c>
      <c r="E53" s="249">
        <v>15.6</v>
      </c>
      <c r="F53" s="280">
        <v>9.8000000000000007</v>
      </c>
      <c r="G53" s="271"/>
      <c r="H53" s="248"/>
      <c r="I53" s="248"/>
      <c r="J53" s="249"/>
      <c r="K53" s="248"/>
      <c r="L53" s="248"/>
      <c r="M53" s="280"/>
      <c r="N53" s="250">
        <v>-7.5</v>
      </c>
      <c r="P53" s="233"/>
    </row>
    <row r="54" spans="1:22" ht="20.25" customHeight="1" x14ac:dyDescent="0.35">
      <c r="A54" s="259" t="s">
        <v>129</v>
      </c>
      <c r="B54" s="272">
        <v>89.62</v>
      </c>
      <c r="C54" s="272">
        <v>90.01</v>
      </c>
      <c r="D54" s="346">
        <v>91.3</v>
      </c>
      <c r="E54" s="272">
        <v>91.26</v>
      </c>
      <c r="F54" s="301">
        <v>87.44</v>
      </c>
      <c r="G54" s="355"/>
      <c r="H54" s="355"/>
      <c r="I54" s="272"/>
      <c r="J54" s="272"/>
      <c r="K54" s="272"/>
      <c r="L54" s="272"/>
      <c r="M54" s="326"/>
      <c r="N54" s="301">
        <v>90.13</v>
      </c>
    </row>
    <row r="55" spans="1:22" ht="20.25" customHeight="1" x14ac:dyDescent="0.35">
      <c r="A55" s="259" t="s">
        <v>184</v>
      </c>
      <c r="B55" s="251" t="s">
        <v>185</v>
      </c>
      <c r="C55" s="251">
        <v>-0.27300000000000002</v>
      </c>
      <c r="D55" s="251">
        <v>-0.23599999999999999</v>
      </c>
      <c r="E55" s="251">
        <v>-2.1000000000000001E-2</v>
      </c>
      <c r="F55" s="273">
        <v>-0.108</v>
      </c>
      <c r="G55" s="251"/>
      <c r="H55" s="251"/>
      <c r="I55" s="251"/>
      <c r="J55" s="251"/>
      <c r="K55" s="251"/>
      <c r="L55" s="251"/>
      <c r="M55" s="273"/>
      <c r="N55" s="273">
        <v>-0.24</v>
      </c>
    </row>
    <row r="56" spans="1:22" ht="20.25" customHeight="1" x14ac:dyDescent="0.35">
      <c r="A56" s="259" t="s">
        <v>32</v>
      </c>
      <c r="B56" s="272">
        <v>17.329999999999998</v>
      </c>
      <c r="C56" s="272">
        <v>20.56</v>
      </c>
      <c r="D56" s="272">
        <v>24.29</v>
      </c>
      <c r="E56" s="272">
        <v>24.84</v>
      </c>
      <c r="F56" s="301">
        <v>22.51</v>
      </c>
      <c r="G56" s="272"/>
      <c r="H56" s="272"/>
      <c r="I56" s="272"/>
      <c r="J56" s="272"/>
      <c r="K56" s="272"/>
      <c r="L56" s="272"/>
      <c r="M56" s="301"/>
      <c r="N56" s="301">
        <v>21.91</v>
      </c>
    </row>
    <row r="57" spans="1:22" ht="20.25" customHeight="1" x14ac:dyDescent="0.35">
      <c r="A57" s="257" t="s">
        <v>33</v>
      </c>
      <c r="B57" s="247" t="s">
        <v>186</v>
      </c>
      <c r="C57" s="247">
        <v>0.186</v>
      </c>
      <c r="D57" s="344">
        <v>0.224</v>
      </c>
      <c r="E57" s="247">
        <v>0.23499999999999999</v>
      </c>
      <c r="F57" s="288">
        <v>0.19700000000000001</v>
      </c>
      <c r="G57" s="246"/>
      <c r="H57" s="247"/>
      <c r="I57" s="247"/>
      <c r="J57" s="247"/>
      <c r="K57" s="247"/>
      <c r="L57" s="247"/>
      <c r="M57" s="288"/>
      <c r="N57" s="288">
        <v>0.19700000000000001</v>
      </c>
    </row>
    <row r="58" spans="1:22" ht="20.25" customHeight="1" x14ac:dyDescent="0.35">
      <c r="A58" s="259" t="s">
        <v>182</v>
      </c>
      <c r="B58" s="249">
        <v>-30.1</v>
      </c>
      <c r="C58" s="248">
        <v>-33.5</v>
      </c>
      <c r="D58" s="347">
        <v>-5.3</v>
      </c>
      <c r="E58" s="252">
        <v>14.3</v>
      </c>
      <c r="F58" s="280">
        <v>8.5</v>
      </c>
      <c r="G58" s="269"/>
      <c r="H58" s="249"/>
      <c r="I58" s="249"/>
      <c r="J58" s="249"/>
      <c r="K58" s="249"/>
      <c r="L58" s="248"/>
      <c r="M58" s="280"/>
      <c r="N58" s="250">
        <v>-11.3</v>
      </c>
    </row>
    <row r="59" spans="1:22" ht="20.25" customHeight="1" x14ac:dyDescent="0.35">
      <c r="A59" s="259" t="s">
        <v>129</v>
      </c>
      <c r="B59" s="272" t="s">
        <v>187</v>
      </c>
      <c r="C59" s="272">
        <v>100.26</v>
      </c>
      <c r="D59" s="346">
        <v>104.74</v>
      </c>
      <c r="E59" s="272">
        <v>106.33</v>
      </c>
      <c r="F59" s="301">
        <v>110.16</v>
      </c>
      <c r="G59" s="355"/>
      <c r="H59" s="272"/>
      <c r="I59" s="272"/>
      <c r="J59" s="272"/>
      <c r="K59" s="272"/>
      <c r="L59" s="272"/>
      <c r="M59" s="301"/>
      <c r="N59" s="301">
        <v>103.71</v>
      </c>
    </row>
    <row r="60" spans="1:22" ht="20.25" customHeight="1" x14ac:dyDescent="0.35">
      <c r="A60" s="259" t="s">
        <v>184</v>
      </c>
      <c r="B60" s="251" t="s">
        <v>188</v>
      </c>
      <c r="C60" s="251">
        <v>-0.255</v>
      </c>
      <c r="D60" s="251">
        <v>-0.17499999999999999</v>
      </c>
      <c r="E60" s="251">
        <v>0.105</v>
      </c>
      <c r="F60" s="273">
        <v>0.17799999999999999</v>
      </c>
      <c r="G60" s="251"/>
      <c r="H60" s="251"/>
      <c r="I60" s="251"/>
      <c r="J60" s="251"/>
      <c r="K60" s="251"/>
      <c r="L60" s="251"/>
      <c r="M60" s="273"/>
      <c r="N60" s="273">
        <v>-0.187</v>
      </c>
    </row>
    <row r="61" spans="1:22" ht="20.149999999999999" customHeight="1" x14ac:dyDescent="0.35">
      <c r="A61" s="259" t="s">
        <v>32</v>
      </c>
      <c r="B61" s="272">
        <v>13.35</v>
      </c>
      <c r="C61" s="272">
        <v>18.64</v>
      </c>
      <c r="D61" s="272">
        <v>23.47</v>
      </c>
      <c r="E61" s="272">
        <v>25.01</v>
      </c>
      <c r="F61" s="301">
        <v>21.69</v>
      </c>
      <c r="G61" s="272"/>
      <c r="H61" s="272"/>
      <c r="I61" s="272"/>
      <c r="J61" s="272"/>
      <c r="K61" s="272"/>
      <c r="L61" s="272"/>
      <c r="M61" s="356"/>
      <c r="N61" s="301">
        <v>20.440000000000001</v>
      </c>
    </row>
    <row r="62" spans="1:22" s="240" customFormat="1" ht="20.25" customHeight="1" x14ac:dyDescent="0.35">
      <c r="A62" s="325" t="s">
        <v>1</v>
      </c>
      <c r="B62" s="325" t="s">
        <v>2</v>
      </c>
      <c r="C62" s="325" t="s">
        <v>3</v>
      </c>
      <c r="D62" s="325" t="s">
        <v>4</v>
      </c>
      <c r="E62" s="325" t="s">
        <v>5</v>
      </c>
      <c r="F62" s="325" t="s">
        <v>6</v>
      </c>
      <c r="G62" s="325" t="s">
        <v>7</v>
      </c>
      <c r="H62" s="325" t="s">
        <v>8</v>
      </c>
      <c r="I62" s="325" t="s">
        <v>9</v>
      </c>
      <c r="J62" s="325" t="s">
        <v>10</v>
      </c>
      <c r="K62" s="325" t="s">
        <v>11</v>
      </c>
      <c r="L62" s="325" t="s">
        <v>12</v>
      </c>
      <c r="M62" s="325" t="s">
        <v>13</v>
      </c>
      <c r="N62" s="325" t="s">
        <v>14</v>
      </c>
      <c r="O62" s="214"/>
      <c r="P62" s="233"/>
      <c r="Q62" s="214"/>
    </row>
    <row r="63" spans="1:22" ht="20.149999999999999" customHeight="1" x14ac:dyDescent="0.35">
      <c r="A63" s="257" t="s">
        <v>36</v>
      </c>
      <c r="B63" s="247" t="s">
        <v>189</v>
      </c>
      <c r="C63" s="247">
        <v>0.33</v>
      </c>
      <c r="D63" s="344">
        <v>0.4</v>
      </c>
      <c r="E63" s="247">
        <v>0.28799999999999998</v>
      </c>
      <c r="F63" s="288">
        <v>0.17399999999999999</v>
      </c>
      <c r="G63" s="357"/>
      <c r="H63" s="247"/>
      <c r="I63" s="247"/>
      <c r="J63" s="247"/>
      <c r="K63" s="247"/>
      <c r="L63" s="247"/>
      <c r="M63" s="356"/>
      <c r="N63" s="288">
        <v>0.27800000000000002</v>
      </c>
    </row>
    <row r="64" spans="1:22" ht="18.649999999999999" customHeight="1" x14ac:dyDescent="0.35">
      <c r="A64" s="259" t="s">
        <v>182</v>
      </c>
      <c r="B64" s="249">
        <v>-29.6</v>
      </c>
      <c r="C64" s="249">
        <v>-26.6</v>
      </c>
      <c r="D64" s="345">
        <v>15.3</v>
      </c>
      <c r="E64" s="248">
        <v>21.8</v>
      </c>
      <c r="F64" s="280">
        <v>0.5</v>
      </c>
      <c r="G64" s="358"/>
      <c r="H64" s="358"/>
      <c r="I64" s="248"/>
      <c r="J64" s="249"/>
      <c r="K64" s="248"/>
      <c r="L64" s="249"/>
      <c r="M64" s="250"/>
      <c r="N64" s="250">
        <v>-7.4</v>
      </c>
    </row>
    <row r="65" spans="1:16" ht="18.649999999999999" customHeight="1" x14ac:dyDescent="0.35">
      <c r="A65" s="259" t="s">
        <v>129</v>
      </c>
      <c r="B65" s="272" t="s">
        <v>190</v>
      </c>
      <c r="C65" s="272">
        <v>214.78</v>
      </c>
      <c r="D65" s="346">
        <v>210.49</v>
      </c>
      <c r="E65" s="272">
        <v>216.29</v>
      </c>
      <c r="F65" s="301">
        <v>218.53</v>
      </c>
      <c r="G65" s="359"/>
      <c r="H65" s="359"/>
      <c r="I65" s="272"/>
      <c r="J65" s="272"/>
      <c r="K65" s="272"/>
      <c r="L65" s="272"/>
      <c r="M65" s="301"/>
      <c r="N65" s="301">
        <v>210.5</v>
      </c>
    </row>
    <row r="66" spans="1:16" ht="20.25" customHeight="1" x14ac:dyDescent="0.35">
      <c r="A66" s="259" t="s">
        <v>184</v>
      </c>
      <c r="B66" s="247" t="s">
        <v>191</v>
      </c>
      <c r="C66" s="251">
        <v>-0.122</v>
      </c>
      <c r="D66" s="251">
        <v>-5.6000000000000001E-2</v>
      </c>
      <c r="E66" s="251">
        <v>1.2130000000000001</v>
      </c>
      <c r="F66" s="273">
        <v>1.282</v>
      </c>
      <c r="G66" s="251"/>
      <c r="H66" s="247"/>
      <c r="I66" s="251"/>
      <c r="J66" s="251"/>
      <c r="K66" s="251"/>
      <c r="L66" s="251"/>
      <c r="M66" s="273"/>
      <c r="N66" s="288">
        <v>-6.3E-2</v>
      </c>
    </row>
    <row r="67" spans="1:16" ht="20.25" customHeight="1" x14ac:dyDescent="0.35">
      <c r="A67" s="259" t="s">
        <v>32</v>
      </c>
      <c r="B67" s="272">
        <v>38.770000000000003</v>
      </c>
      <c r="C67" s="272">
        <v>70.87</v>
      </c>
      <c r="D67" s="272">
        <v>84.12</v>
      </c>
      <c r="E67" s="272">
        <v>62.28</v>
      </c>
      <c r="F67" s="301">
        <v>38.1</v>
      </c>
      <c r="G67" s="272"/>
      <c r="H67" s="272"/>
      <c r="I67" s="272"/>
      <c r="J67" s="272"/>
      <c r="K67" s="272"/>
      <c r="L67" s="272"/>
      <c r="M67" s="301"/>
      <c r="N67" s="301">
        <v>58.54</v>
      </c>
      <c r="P67" s="233"/>
    </row>
    <row r="68" spans="1:16" ht="20.25" customHeight="1" x14ac:dyDescent="0.35">
      <c r="A68" s="257" t="s">
        <v>213</v>
      </c>
      <c r="B68" s="247">
        <v>0.24099999999999999</v>
      </c>
      <c r="C68" s="247">
        <v>0.29599999999999999</v>
      </c>
      <c r="D68" s="344">
        <v>0.33300000000000002</v>
      </c>
      <c r="E68" s="247">
        <v>0.32100000000000001</v>
      </c>
      <c r="F68" s="288">
        <v>0.308</v>
      </c>
      <c r="G68" s="327"/>
      <c r="H68" s="288"/>
      <c r="I68" s="288"/>
      <c r="J68" s="288"/>
      <c r="K68" s="288"/>
      <c r="L68" s="288"/>
      <c r="M68" s="288"/>
      <c r="N68" s="288">
        <v>0.3</v>
      </c>
    </row>
    <row r="69" spans="1:16" ht="20.25" customHeight="1" x14ac:dyDescent="0.35">
      <c r="A69" s="259" t="s">
        <v>182</v>
      </c>
      <c r="B69" s="248" t="s">
        <v>192</v>
      </c>
      <c r="C69" s="249">
        <v>-15.5</v>
      </c>
      <c r="D69" s="347">
        <v>2.5</v>
      </c>
      <c r="E69" s="248">
        <v>16.899999999999999</v>
      </c>
      <c r="F69" s="250">
        <v>8.8000000000000007</v>
      </c>
      <c r="G69" s="328"/>
      <c r="H69" s="328"/>
      <c r="I69" s="280"/>
      <c r="J69" s="280"/>
      <c r="K69" s="250"/>
      <c r="L69" s="250"/>
      <c r="M69" s="250"/>
      <c r="N69" s="280">
        <v>-0.5</v>
      </c>
    </row>
    <row r="70" spans="1:16" ht="20.25" customHeight="1" x14ac:dyDescent="0.35">
      <c r="A70" s="259" t="s">
        <v>129</v>
      </c>
      <c r="B70" s="272">
        <v>103.13</v>
      </c>
      <c r="C70" s="272">
        <v>105.23</v>
      </c>
      <c r="D70" s="346">
        <v>104.31</v>
      </c>
      <c r="E70" s="272">
        <v>103.84</v>
      </c>
      <c r="F70" s="301">
        <v>102.04</v>
      </c>
      <c r="G70" s="329"/>
      <c r="H70" s="329"/>
      <c r="I70" s="301"/>
      <c r="J70" s="301"/>
      <c r="K70" s="301"/>
      <c r="L70" s="301"/>
      <c r="M70" s="301"/>
      <c r="N70" s="301">
        <v>103.7</v>
      </c>
    </row>
    <row r="71" spans="1:16" ht="20.25" customHeight="1" x14ac:dyDescent="0.35">
      <c r="A71" s="259" t="s">
        <v>184</v>
      </c>
      <c r="B71" s="251" t="s">
        <v>193</v>
      </c>
      <c r="C71" s="251">
        <v>-9.2999999999999999E-2</v>
      </c>
      <c r="D71" s="251">
        <v>-6.4000000000000001E-2</v>
      </c>
      <c r="E71" s="251">
        <v>2.5999999999999999E-2</v>
      </c>
      <c r="F71" s="273">
        <v>-2.5000000000000001E-2</v>
      </c>
      <c r="G71" s="273"/>
      <c r="H71" s="288"/>
      <c r="I71" s="273"/>
      <c r="J71" s="273"/>
      <c r="K71" s="273"/>
      <c r="L71" s="273"/>
      <c r="M71" s="273"/>
      <c r="N71" s="273">
        <v>-7.0000000000000007E-2</v>
      </c>
    </row>
    <row r="72" spans="1:16" ht="20.25" customHeight="1" x14ac:dyDescent="0.35">
      <c r="A72" s="259" t="s">
        <v>32</v>
      </c>
      <c r="B72" s="272" t="s">
        <v>194</v>
      </c>
      <c r="C72" s="272">
        <v>31.12</v>
      </c>
      <c r="D72" s="272">
        <v>34.71</v>
      </c>
      <c r="E72" s="272">
        <v>33.29</v>
      </c>
      <c r="F72" s="301">
        <v>31.45</v>
      </c>
      <c r="G72" s="301"/>
      <c r="H72" s="301"/>
      <c r="I72" s="301"/>
      <c r="J72" s="301"/>
      <c r="K72" s="301"/>
      <c r="L72" s="301"/>
      <c r="M72" s="301"/>
      <c r="N72" s="301">
        <v>31.09</v>
      </c>
    </row>
    <row r="73" spans="1:16" ht="20.25" customHeight="1" x14ac:dyDescent="0.35">
      <c r="A73" s="260" t="s">
        <v>37</v>
      </c>
      <c r="B73" s="247">
        <v>0.19900000000000001</v>
      </c>
      <c r="C73" s="247">
        <v>0.24399999999999999</v>
      </c>
      <c r="D73" s="344">
        <v>0.28199999999999997</v>
      </c>
      <c r="E73" s="247">
        <v>0.28199999999999997</v>
      </c>
      <c r="F73" s="288">
        <v>0.26100000000000001</v>
      </c>
      <c r="G73" s="327"/>
      <c r="H73" s="288"/>
      <c r="I73" s="288"/>
      <c r="J73" s="288"/>
      <c r="K73" s="288"/>
      <c r="L73" s="288"/>
      <c r="M73" s="288"/>
      <c r="N73" s="288">
        <v>0.254</v>
      </c>
    </row>
    <row r="74" spans="1:16" ht="20.25" customHeight="1" x14ac:dyDescent="0.35">
      <c r="A74" s="259" t="s">
        <v>182</v>
      </c>
      <c r="B74" s="249" t="s">
        <v>195</v>
      </c>
      <c r="C74" s="249">
        <v>-24.9</v>
      </c>
      <c r="D74" s="345">
        <v>-1.2</v>
      </c>
      <c r="E74" s="249">
        <v>15.5</v>
      </c>
      <c r="F74" s="250">
        <v>8.5</v>
      </c>
      <c r="G74" s="330"/>
      <c r="H74" s="250"/>
      <c r="I74" s="250"/>
      <c r="J74" s="250"/>
      <c r="K74" s="250"/>
      <c r="L74" s="250"/>
      <c r="M74" s="250"/>
      <c r="N74" s="250">
        <v>-5.6</v>
      </c>
    </row>
    <row r="75" spans="1:16" ht="20.25" customHeight="1" x14ac:dyDescent="0.35">
      <c r="A75" s="259" t="s">
        <v>129</v>
      </c>
      <c r="B75" s="272">
        <v>97.28</v>
      </c>
      <c r="C75" s="272">
        <v>100.39</v>
      </c>
      <c r="D75" s="346">
        <v>100.93</v>
      </c>
      <c r="E75" s="272">
        <v>101.04</v>
      </c>
      <c r="F75" s="301">
        <v>99.77</v>
      </c>
      <c r="G75" s="329"/>
      <c r="H75" s="301"/>
      <c r="I75" s="301"/>
      <c r="J75" s="301"/>
      <c r="K75" s="301"/>
      <c r="L75" s="301"/>
      <c r="M75" s="301"/>
      <c r="N75" s="301">
        <v>100.03</v>
      </c>
    </row>
    <row r="76" spans="1:16" ht="20.25" customHeight="1" x14ac:dyDescent="0.35">
      <c r="A76" s="259" t="s">
        <v>184</v>
      </c>
      <c r="B76" s="251" t="s">
        <v>196</v>
      </c>
      <c r="C76" s="251">
        <v>-0.193</v>
      </c>
      <c r="D76" s="251">
        <v>-0.14399999999999999</v>
      </c>
      <c r="E76" s="251">
        <v>2.9000000000000001E-2</v>
      </c>
      <c r="F76" s="273">
        <v>-1.4E-2</v>
      </c>
      <c r="G76" s="273"/>
      <c r="H76" s="273"/>
      <c r="I76" s="273"/>
      <c r="J76" s="273"/>
      <c r="K76" s="273"/>
      <c r="L76" s="273"/>
      <c r="M76" s="331"/>
      <c r="N76" s="273">
        <v>-0.152</v>
      </c>
    </row>
    <row r="77" spans="1:16" ht="20.25" customHeight="1" x14ac:dyDescent="0.35">
      <c r="A77" s="259" t="s">
        <v>32</v>
      </c>
      <c r="B77" s="272" t="s">
        <v>197</v>
      </c>
      <c r="C77" s="272">
        <v>24.5</v>
      </c>
      <c r="D77" s="272">
        <v>28.48</v>
      </c>
      <c r="E77" s="272">
        <v>28.49</v>
      </c>
      <c r="F77" s="301">
        <v>26.08</v>
      </c>
      <c r="G77" s="301"/>
      <c r="H77" s="301"/>
      <c r="I77" s="301"/>
      <c r="J77" s="301"/>
      <c r="K77" s="301"/>
      <c r="L77" s="301"/>
      <c r="M77" s="301"/>
      <c r="N77" s="301">
        <v>25.39</v>
      </c>
    </row>
    <row r="78" spans="1:16" ht="20.25" customHeight="1" x14ac:dyDescent="0.35">
      <c r="A78" s="365" t="s">
        <v>214</v>
      </c>
      <c r="B78" s="365"/>
      <c r="C78" s="365"/>
      <c r="D78" s="365"/>
      <c r="E78" s="365"/>
      <c r="F78" s="365"/>
      <c r="G78" s="365"/>
      <c r="H78" s="365"/>
      <c r="I78" s="365"/>
      <c r="J78" s="365"/>
      <c r="K78" s="365"/>
      <c r="L78" s="365"/>
      <c r="M78" s="365"/>
      <c r="N78" s="365"/>
    </row>
    <row r="79" spans="1:16" ht="20.25" customHeight="1" x14ac:dyDescent="0.35">
      <c r="A79" s="381" t="s">
        <v>145</v>
      </c>
      <c r="B79" s="371" t="s">
        <v>6</v>
      </c>
      <c r="C79" s="371"/>
      <c r="D79" s="371"/>
      <c r="E79" s="371" t="s">
        <v>39</v>
      </c>
      <c r="F79" s="371"/>
      <c r="G79" s="371"/>
      <c r="H79" s="371"/>
      <c r="I79" s="371" t="s">
        <v>6</v>
      </c>
      <c r="J79" s="371"/>
      <c r="K79" s="371"/>
      <c r="L79" s="371" t="s">
        <v>39</v>
      </c>
      <c r="M79" s="371"/>
      <c r="N79" s="371"/>
    </row>
    <row r="80" spans="1:16" ht="20.25" customHeight="1" x14ac:dyDescent="0.35">
      <c r="A80" s="381"/>
      <c r="B80" s="349" t="s">
        <v>40</v>
      </c>
      <c r="C80" s="349" t="s">
        <v>41</v>
      </c>
      <c r="D80" s="349" t="s">
        <v>42</v>
      </c>
      <c r="E80" s="349" t="s">
        <v>40</v>
      </c>
      <c r="F80" s="349" t="s">
        <v>41</v>
      </c>
      <c r="G80" s="349" t="s">
        <v>42</v>
      </c>
      <c r="H80" s="371"/>
      <c r="I80" s="349" t="s">
        <v>40</v>
      </c>
      <c r="J80" s="349" t="s">
        <v>41</v>
      </c>
      <c r="K80" s="349" t="s">
        <v>42</v>
      </c>
      <c r="L80" s="349" t="s">
        <v>40</v>
      </c>
      <c r="M80" s="349" t="s">
        <v>41</v>
      </c>
      <c r="N80" s="349" t="s">
        <v>42</v>
      </c>
    </row>
    <row r="81" spans="1:22" ht="20.25" customHeight="1" x14ac:dyDescent="0.35">
      <c r="A81" s="260" t="s">
        <v>134</v>
      </c>
      <c r="B81" s="253">
        <f>VLOOKUP(A81,'[4]Data Drop'!$B$9:$AJ$33,6,FALSE)</f>
        <v>30.966583656686101</v>
      </c>
      <c r="C81" s="254">
        <f>VLOOKUP(A81,'[4]Data Drop'!$B$9:$AJ$33,8,FALSE)</f>
        <v>79.258462852403198</v>
      </c>
      <c r="D81" s="254">
        <f>VLOOKUP(A81,'[4]Data Drop'!$B$9:$AJ$33,10,FALSE)</f>
        <v>24.543638204192899</v>
      </c>
      <c r="E81" s="253">
        <f>VLOOKUP(A81,'[4]Data Drop'!$B$9:$AJ$33,19,FALSE)</f>
        <v>29.889307667613799</v>
      </c>
      <c r="F81" s="254">
        <f>VLOOKUP(A81,'[4]Data Drop'!$B$9:$AJ$33,21,FALSE)</f>
        <v>80.890890558454899</v>
      </c>
      <c r="G81" s="254">
        <f>VLOOKUP(A81,'[4]Data Drop'!$B$9:$AJ$33,23,FALSE)</f>
        <v>24.1777271540894</v>
      </c>
      <c r="H81" s="261" t="s">
        <v>26</v>
      </c>
      <c r="I81" s="253">
        <f>VLOOKUP(H81,'[4]Data Drop'!$B$9:$AJ$33,6,FALSE)</f>
        <v>11.6453190665385</v>
      </c>
      <c r="J81" s="254">
        <f>VLOOKUP(H81,'[4]Data Drop'!$B$9:$AJ$33,8,FALSE)</f>
        <v>173.665296189185</v>
      </c>
      <c r="K81" s="254">
        <f>VLOOKUP(H81,'[4]Data Drop'!$B$9:$AJ$33,10,FALSE)</f>
        <v>20.223877849079798</v>
      </c>
      <c r="L81" s="253">
        <f>VLOOKUP(H81,'[4]Data Drop'!$B$9:$AJ$33,19,FALSE)</f>
        <v>26.040911255029599</v>
      </c>
      <c r="M81" s="254">
        <f>VLOOKUP(H81,'[4]Data Drop'!$B$9:$AJ$33,21,FALSE)</f>
        <v>185.06052024108101</v>
      </c>
      <c r="N81" s="254">
        <f>VLOOKUP(H81,'[4]Data Drop'!$B$9:$AJ$33,23,FALSE)</f>
        <v>48.191445844076199</v>
      </c>
    </row>
    <row r="82" spans="1:22" ht="20.25" customHeight="1" x14ac:dyDescent="0.35">
      <c r="A82" s="260" t="s">
        <v>44</v>
      </c>
      <c r="B82" s="253">
        <f>VLOOKUP(A82,'[4]Data Drop'!$B$9:$AJ$33,6,FALSE)</f>
        <v>33.173963133640498</v>
      </c>
      <c r="C82" s="254">
        <f>VLOOKUP(A82,'[4]Data Drop'!$B$9:$AJ$33,8,FALSE)</f>
        <v>79.968914961920404</v>
      </c>
      <c r="D82" s="254">
        <f>VLOOKUP(A82,'[4]Data Drop'!$B$9:$AJ$33,10,FALSE)</f>
        <v>26.528858367839799</v>
      </c>
      <c r="E82" s="253">
        <f>VLOOKUP(A82,'[4]Data Drop'!$B$9:$AJ$33,19,FALSE)</f>
        <v>29.9893566698202</v>
      </c>
      <c r="F82" s="254">
        <f>VLOOKUP(A82,'[4]Data Drop'!$B$9:$AJ$33,21,FALSE)</f>
        <v>79.487037138234896</v>
      </c>
      <c r="G82" s="254">
        <f>VLOOKUP(A82,'[4]Data Drop'!$B$9:$AJ$33,23,FALSE)</f>
        <v>23.8376510736577</v>
      </c>
      <c r="H82" s="261" t="s">
        <v>135</v>
      </c>
      <c r="I82" s="253">
        <f>VLOOKUP(H82,'[4]Data Drop'!$B$9:$AJ$33,6,FALSE)</f>
        <v>27.2827991342883</v>
      </c>
      <c r="J82" s="254">
        <f>VLOOKUP(H82,'[4]Data Drop'!$B$9:$AJ$33,8,FALSE)</f>
        <v>156.34313454872901</v>
      </c>
      <c r="K82" s="254">
        <f>VLOOKUP(H82,'[4]Data Drop'!$B$9:$AJ$33,10,FALSE)</f>
        <v>42.654783359180101</v>
      </c>
      <c r="L82" s="253">
        <f>VLOOKUP(H82,'[4]Data Drop'!$B$9:$AJ$33,19,FALSE)</f>
        <v>35.652095719696099</v>
      </c>
      <c r="M82" s="254">
        <f>VLOOKUP(H82,'[4]Data Drop'!$B$9:$AJ$33,21,FALSE)</f>
        <v>146.63252163386099</v>
      </c>
      <c r="N82" s="254">
        <f>VLOOKUP(H82,'[4]Data Drop'!$B$9:$AJ$33,23,FALSE)</f>
        <v>52.277566969108399</v>
      </c>
    </row>
    <row r="83" spans="1:22" ht="20.25" customHeight="1" x14ac:dyDescent="0.35">
      <c r="A83" s="260" t="s">
        <v>136</v>
      </c>
      <c r="B83" s="253">
        <f>VLOOKUP(A83,'[4]Data Drop'!$B$9:$AJ$33,6,FALSE)</f>
        <v>36.2305854241338</v>
      </c>
      <c r="C83" s="254">
        <f>VLOOKUP(A83,'[4]Data Drop'!$B$9:$AJ$33,8,FALSE)</f>
        <v>91.508217388252206</v>
      </c>
      <c r="D83" s="254">
        <f>VLOOKUP(A83,'[4]Data Drop'!$B$9:$AJ$33,10,FALSE)</f>
        <v>33.153962870952803</v>
      </c>
      <c r="E83" s="253">
        <f>VLOOKUP(A83,'[4]Data Drop'!$B$9:$AJ$33,19,FALSE)</f>
        <v>44.709651704684802</v>
      </c>
      <c r="F83" s="254">
        <f>VLOOKUP(A83,'[4]Data Drop'!$B$9:$AJ$33,21,FALSE)</f>
        <v>99.977035339437606</v>
      </c>
      <c r="G83" s="254">
        <f>VLOOKUP(A83,'[4]Data Drop'!$B$9:$AJ$33,23,FALSE)</f>
        <v>44.699384284932201</v>
      </c>
      <c r="H83" s="261" t="s">
        <v>47</v>
      </c>
      <c r="I83" s="253">
        <f>VLOOKUP(H83,'[4]Data Drop'!$B$9:$AJ$33,6,FALSE)</f>
        <v>23.843271423916502</v>
      </c>
      <c r="J83" s="254">
        <f>VLOOKUP(H83,'[4]Data Drop'!$B$9:$AJ$33,8,FALSE)</f>
        <v>115.970577888657</v>
      </c>
      <c r="K83" s="254">
        <f>VLOOKUP(H83,'[4]Data Drop'!$B$9:$AJ$33,10,FALSE)</f>
        <v>27.651179657877101</v>
      </c>
      <c r="L83" s="253">
        <f>VLOOKUP(H83,'[4]Data Drop'!$B$9:$AJ$33,19,FALSE)</f>
        <v>17.3389524382901</v>
      </c>
      <c r="M83" s="254">
        <f>VLOOKUP(H83,'[4]Data Drop'!$B$9:$AJ$33,21,FALSE)</f>
        <v>113.182477281587</v>
      </c>
      <c r="N83" s="254">
        <f>VLOOKUP(H83,'[4]Data Drop'!$B$9:$AJ$33,23,FALSE)</f>
        <v>19.624655904333</v>
      </c>
    </row>
    <row r="84" spans="1:22" ht="20.25" customHeight="1" x14ac:dyDescent="0.35">
      <c r="A84" s="260" t="s">
        <v>137</v>
      </c>
      <c r="B84" s="253">
        <f>VLOOKUP(A84,'[4]Data Drop'!$B$9:$AJ$33,6,FALSE)</f>
        <v>38.732354441861702</v>
      </c>
      <c r="C84" s="254">
        <f>VLOOKUP(A84,'[4]Data Drop'!$B$9:$AJ$33,8,FALSE)</f>
        <v>109.586659118296</v>
      </c>
      <c r="D84" s="254">
        <f>VLOOKUP(A84,'[4]Data Drop'!$B$9:$AJ$33,10,FALSE)</f>
        <v>42.445493230693302</v>
      </c>
      <c r="E84" s="253">
        <f>VLOOKUP(A84,'[4]Data Drop'!$B$9:$AJ$33,19,FALSE)</f>
        <v>47.871832772727799</v>
      </c>
      <c r="F84" s="254">
        <f>VLOOKUP(A84,'[4]Data Drop'!$B$9:$AJ$33,21,FALSE)</f>
        <v>108.446032320935</v>
      </c>
      <c r="G84" s="254">
        <f>VLOOKUP(A84,'[4]Data Drop'!$B$9:$AJ$33,23,FALSE)</f>
        <v>51.915103241336602</v>
      </c>
      <c r="H84" s="261" t="s">
        <v>49</v>
      </c>
      <c r="I84" s="253">
        <f>VLOOKUP(H84,'[4]Data Drop'!$B$9:$AJ$33,6,FALSE)</f>
        <v>37.992157813889499</v>
      </c>
      <c r="J84" s="254">
        <f>VLOOKUP(H84,'[4]Data Drop'!$B$9:$AJ$33,8,FALSE)</f>
        <v>120.637520326238</v>
      </c>
      <c r="K84" s="254">
        <f>VLOOKUP(H84,'[4]Data Drop'!$B$9:$AJ$33,10,FALSE)</f>
        <v>45.832797105107502</v>
      </c>
      <c r="L84" s="253">
        <f>VLOOKUP(H84,'[4]Data Drop'!$B$9:$AJ$33,19,FALSE)</f>
        <v>39.581569818586203</v>
      </c>
      <c r="M84" s="254">
        <f>VLOOKUP(H84,'[4]Data Drop'!$B$9:$AJ$33,21,FALSE)</f>
        <v>126.00048176153</v>
      </c>
      <c r="N84" s="254">
        <f>VLOOKUP(H84,'[4]Data Drop'!$B$9:$AJ$33,23,FALSE)</f>
        <v>49.872968660195099</v>
      </c>
    </row>
    <row r="85" spans="1:22" ht="20.25" customHeight="1" x14ac:dyDescent="0.35">
      <c r="A85" s="260" t="s">
        <v>138</v>
      </c>
      <c r="B85" s="253">
        <f>VLOOKUP(A85,'[4]Data Drop'!$B$9:$AJ$33,6,FALSE)</f>
        <v>25.0730885486348</v>
      </c>
      <c r="C85" s="254">
        <f>VLOOKUP(A85,'[4]Data Drop'!$B$9:$AJ$33,8,FALSE)</f>
        <v>91.842947881758803</v>
      </c>
      <c r="D85" s="254">
        <f>VLOOKUP(A85,'[4]Data Drop'!$B$9:$AJ$33,10,FALSE)</f>
        <v>23.0278636480699</v>
      </c>
      <c r="E85" s="253">
        <f>VLOOKUP(A85,'[4]Data Drop'!$B$9:$AJ$33,19,FALSE)</f>
        <v>20.9377320678324</v>
      </c>
      <c r="F85" s="254">
        <f>VLOOKUP(A85,'[4]Data Drop'!$B$9:$AJ$33,21,FALSE)</f>
        <v>92.044111233767296</v>
      </c>
      <c r="G85" s="254">
        <f>VLOOKUP(A85,'[4]Data Drop'!$B$9:$AJ$33,23,FALSE)</f>
        <v>19.271949394343899</v>
      </c>
      <c r="H85" s="261" t="s">
        <v>142</v>
      </c>
      <c r="I85" s="253">
        <f>VLOOKUP(H85,'[4]Data Drop'!$B$9:$AJ$33,6,FALSE)</f>
        <v>34.483516112134303</v>
      </c>
      <c r="J85" s="254">
        <f>VLOOKUP(H85,'[4]Data Drop'!$B$9:$AJ$33,8,FALSE)</f>
        <v>117.609314891292</v>
      </c>
      <c r="K85" s="254">
        <f>VLOOKUP(H85,'[4]Data Drop'!$B$9:$AJ$33,10,FALSE)</f>
        <v>40.555827049909503</v>
      </c>
      <c r="L85" s="253">
        <f>VLOOKUP(H85,'[4]Data Drop'!$B$9:$AJ$33,19,FALSE)</f>
        <v>36.128273531789098</v>
      </c>
      <c r="M85" s="254">
        <f>VLOOKUP(H85,'[4]Data Drop'!$B$9:$AJ$33,21,FALSE)</f>
        <v>121.542976284334</v>
      </c>
      <c r="N85" s="254">
        <f>VLOOKUP(H85,'[4]Data Drop'!$B$9:$AJ$33,23,FALSE)</f>
        <v>43.9113789306817</v>
      </c>
    </row>
    <row r="86" spans="1:22" ht="20.25" customHeight="1" x14ac:dyDescent="0.35">
      <c r="A86" s="260" t="s">
        <v>216</v>
      </c>
      <c r="B86" s="317" t="s">
        <v>211</v>
      </c>
      <c r="C86" s="254" t="s">
        <v>211</v>
      </c>
      <c r="D86" s="254" t="s">
        <v>211</v>
      </c>
      <c r="E86" s="317" t="s">
        <v>211</v>
      </c>
      <c r="F86" s="254" t="s">
        <v>211</v>
      </c>
      <c r="G86" s="254" t="s">
        <v>211</v>
      </c>
      <c r="H86" s="261" t="s">
        <v>53</v>
      </c>
      <c r="I86" s="253">
        <f>VLOOKUP(H86,'[4]Data Drop'!$B$9:$AJ$33,6,FALSE)</f>
        <v>31.185632819814401</v>
      </c>
      <c r="J86" s="254">
        <f>VLOOKUP(H86,'[4]Data Drop'!$B$9:$AJ$33,8,FALSE)</f>
        <v>95.985689057000499</v>
      </c>
      <c r="K86" s="254">
        <f>VLOOKUP(H86,'[4]Data Drop'!$B$9:$AJ$33,10,FALSE)</f>
        <v>29.933744548884999</v>
      </c>
      <c r="L86" s="253">
        <f>VLOOKUP(H86,'[4]Data Drop'!$B$9:$AJ$33,19,FALSE)</f>
        <v>32.571315113652901</v>
      </c>
      <c r="M86" s="254">
        <f>VLOOKUP(H86,'[4]Data Drop'!$B$9:$AJ$33,21,FALSE)</f>
        <v>92.461645576549699</v>
      </c>
      <c r="N86" s="254">
        <f>VLOOKUP(H86,'[4]Data Drop'!$B$9:$AJ$33,23,FALSE)</f>
        <v>30.115973940006899</v>
      </c>
    </row>
    <row r="87" spans="1:22" ht="20.25" customHeight="1" x14ac:dyDescent="0.35">
      <c r="A87" s="260" t="s">
        <v>55</v>
      </c>
      <c r="B87" s="317">
        <v>24.036124613345098</v>
      </c>
      <c r="C87" s="254">
        <v>163.62615646286301</v>
      </c>
      <c r="D87" s="254">
        <v>39.329386867440803</v>
      </c>
      <c r="E87" s="253">
        <v>37.558617932086598</v>
      </c>
      <c r="F87" s="254">
        <v>137.25251673699199</v>
      </c>
      <c r="G87" s="254">
        <v>51.550148363420298</v>
      </c>
      <c r="H87" s="261" t="s">
        <v>56</v>
      </c>
      <c r="I87" s="253">
        <f>VLOOKUP(H87,'[4]Data Drop'!$B$9:$AJ$33,6,FALSE)</f>
        <v>24.758984422911801</v>
      </c>
      <c r="J87" s="254">
        <f>VLOOKUP(H87,'[4]Data Drop'!$B$9:$AJ$33,8,FALSE)</f>
        <v>78.428400322906896</v>
      </c>
      <c r="K87" s="254">
        <f>VLOOKUP(H87,'[4]Data Drop'!$B$9:$AJ$33,10,FALSE)</f>
        <v>19.418075419087401</v>
      </c>
      <c r="L87" s="253">
        <f>VLOOKUP(H87,'[4]Data Drop'!$B$9:$AJ$33,19,FALSE)</f>
        <v>20.4633243522272</v>
      </c>
      <c r="M87" s="254">
        <f>VLOOKUP(H87,'[4]Data Drop'!$B$9:$AJ$33,21,FALSE)</f>
        <v>79.188324806836803</v>
      </c>
      <c r="N87" s="254">
        <f>VLOOKUP(H87,'[4]Data Drop'!$B$9:$AJ$33,23,FALSE)</f>
        <v>16.204563754318201</v>
      </c>
    </row>
    <row r="88" spans="1:22" ht="20.25" customHeight="1" x14ac:dyDescent="0.35">
      <c r="A88" s="260" t="s">
        <v>139</v>
      </c>
      <c r="B88" s="253">
        <v>24.130141872077299</v>
      </c>
      <c r="C88" s="254">
        <v>90.880148495253707</v>
      </c>
      <c r="D88" s="254">
        <v>21.9295087654593</v>
      </c>
      <c r="E88" s="255">
        <v>23.092161999446699</v>
      </c>
      <c r="F88" s="254">
        <v>92.655749941904602</v>
      </c>
      <c r="G88" s="254">
        <v>21.396215878386901</v>
      </c>
      <c r="H88" s="261" t="s">
        <v>140</v>
      </c>
      <c r="I88" s="253">
        <f>VLOOKUP(H88,'[4]Data Drop'!$B$9:$AJ$33,6,FALSE)</f>
        <v>29.6089739527219</v>
      </c>
      <c r="J88" s="254">
        <f>VLOOKUP(H88,'[4]Data Drop'!$B$9:$AJ$33,8,FALSE)</f>
        <v>104.13557466292799</v>
      </c>
      <c r="K88" s="254">
        <f>VLOOKUP(H88,'[4]Data Drop'!$B$9:$AJ$33,10,FALSE)</f>
        <v>30.833475177463701</v>
      </c>
      <c r="L88" s="253">
        <f>VLOOKUP(H88,'[4]Data Drop'!$B$9:$AJ$33,19,FALSE)</f>
        <v>27.7299990892413</v>
      </c>
      <c r="M88" s="254">
        <f>VLOOKUP(H88,'[4]Data Drop'!$B$9:$AJ$33,21,FALSE)</f>
        <v>103.45612293232</v>
      </c>
      <c r="N88" s="254">
        <f>VLOOKUP(H88,'[4]Data Drop'!$B$9:$AJ$33,23,FALSE)</f>
        <v>28.6883819468969</v>
      </c>
      <c r="O88" s="234"/>
      <c r="P88" s="235"/>
      <c r="Q88" s="235"/>
    </row>
    <row r="89" spans="1:22" ht="20.25" customHeight="1" x14ac:dyDescent="0.35">
      <c r="A89" s="260" t="s">
        <v>143</v>
      </c>
      <c r="B89" s="253">
        <v>33.180467976444803</v>
      </c>
      <c r="C89" s="254">
        <v>92.542908988149804</v>
      </c>
      <c r="D89" s="254">
        <v>30.706170281283502</v>
      </c>
      <c r="E89" s="255">
        <v>28.106655732240402</v>
      </c>
      <c r="F89" s="254">
        <v>95.131767702955301</v>
      </c>
      <c r="G89" s="254">
        <v>26.7383584402643</v>
      </c>
      <c r="H89" s="261" t="s">
        <v>60</v>
      </c>
      <c r="I89" s="253">
        <v>22.732936452997301</v>
      </c>
      <c r="J89" s="254">
        <v>82.158977911845298</v>
      </c>
      <c r="K89" s="254">
        <v>18.677148239131899</v>
      </c>
      <c r="L89" s="255">
        <v>21.4804997585642</v>
      </c>
      <c r="M89" s="254">
        <v>75.099457845147597</v>
      </c>
      <c r="N89" s="254">
        <v>16.131738861109898</v>
      </c>
    </row>
    <row r="90" spans="1:22" ht="20.25" customHeight="1" x14ac:dyDescent="0.35">
      <c r="A90" s="260" t="s">
        <v>61</v>
      </c>
      <c r="B90" s="253">
        <v>18.904396247495001</v>
      </c>
      <c r="C90" s="254">
        <v>89.319756947739194</v>
      </c>
      <c r="D90" s="254">
        <v>16.8853607807001</v>
      </c>
      <c r="E90" s="253">
        <v>19.650843479869099</v>
      </c>
      <c r="F90" s="254">
        <v>89.500528122800603</v>
      </c>
      <c r="G90" s="254">
        <v>17.5876086950678</v>
      </c>
      <c r="H90" s="277" t="s">
        <v>144</v>
      </c>
      <c r="I90" s="253">
        <v>37.117653199707597</v>
      </c>
      <c r="J90" s="254">
        <v>86.810075111988397</v>
      </c>
      <c r="K90" s="254">
        <v>32.221862622473601</v>
      </c>
      <c r="L90" s="255">
        <v>25.451681347649899</v>
      </c>
      <c r="M90" s="254">
        <v>88.509604138819398</v>
      </c>
      <c r="N90" s="254">
        <v>22.527182407478701</v>
      </c>
    </row>
    <row r="91" spans="1:22" ht="20.25" customHeight="1" x14ac:dyDescent="0.35">
      <c r="A91" s="260" t="s">
        <v>141</v>
      </c>
      <c r="B91" s="253">
        <v>31.669052075305501</v>
      </c>
      <c r="C91" s="254">
        <v>93.426994873926603</v>
      </c>
      <c r="D91" s="254">
        <v>29.587443659016799</v>
      </c>
      <c r="E91" s="253">
        <v>28.164907442985299</v>
      </c>
      <c r="F91" s="254">
        <v>93.718285686241003</v>
      </c>
      <c r="G91" s="254">
        <v>26.395668420682298</v>
      </c>
      <c r="H91" s="261" t="s">
        <v>64</v>
      </c>
      <c r="I91" s="253">
        <v>25.1998192786224</v>
      </c>
      <c r="J91" s="254">
        <v>108.51913804191599</v>
      </c>
      <c r="K91" s="254">
        <v>27.3466266692818</v>
      </c>
      <c r="L91" s="253">
        <v>25.941727295693799</v>
      </c>
      <c r="M91" s="254">
        <v>114.05420378177099</v>
      </c>
      <c r="N91" s="254">
        <v>29.587630514341999</v>
      </c>
    </row>
    <row r="92" spans="1:22" s="4" customFormat="1" ht="20.25" customHeight="1" x14ac:dyDescent="0.35">
      <c r="A92" s="365" t="s">
        <v>89</v>
      </c>
      <c r="B92" s="365"/>
      <c r="C92" s="365"/>
      <c r="D92" s="365"/>
      <c r="E92" s="365"/>
      <c r="F92" s="365"/>
      <c r="G92" s="365"/>
      <c r="H92" s="365"/>
      <c r="I92" s="365"/>
      <c r="J92" s="365"/>
      <c r="K92" s="365"/>
      <c r="L92" s="365"/>
      <c r="M92" s="365"/>
      <c r="N92" s="365"/>
      <c r="O92" s="214"/>
      <c r="P92" s="214"/>
      <c r="Q92" s="214"/>
    </row>
    <row r="93" spans="1:22" ht="20.25" customHeight="1" x14ac:dyDescent="0.35">
      <c r="A93" s="366" t="s">
        <v>223</v>
      </c>
      <c r="B93" s="369"/>
      <c r="C93" s="369"/>
      <c r="D93" s="369"/>
      <c r="E93" s="369"/>
      <c r="F93" s="369"/>
      <c r="G93" s="369"/>
      <c r="H93" s="369"/>
      <c r="I93" s="369"/>
      <c r="J93" s="369"/>
      <c r="K93" s="369"/>
      <c r="L93" s="369"/>
      <c r="M93" s="369"/>
      <c r="N93" s="370"/>
      <c r="P93" s="223"/>
      <c r="Q93" s="223"/>
      <c r="R93" s="210"/>
      <c r="S93" s="210"/>
      <c r="T93" s="210"/>
      <c r="U93" s="210"/>
      <c r="V93" s="210"/>
    </row>
    <row r="94" spans="1:22" ht="20.25" customHeight="1" x14ac:dyDescent="0.35">
      <c r="A94" s="257" t="s">
        <v>66</v>
      </c>
      <c r="B94" s="343">
        <v>475.89800000000002</v>
      </c>
      <c r="C94" s="274">
        <v>542.64700000000005</v>
      </c>
      <c r="D94" s="274">
        <v>691.47299999999996</v>
      </c>
      <c r="E94" s="274">
        <v>601.80899999999997</v>
      </c>
      <c r="F94" s="274"/>
      <c r="G94" s="274"/>
      <c r="H94" s="274"/>
      <c r="I94" s="274"/>
      <c r="J94" s="274"/>
      <c r="K94" s="274"/>
      <c r="L94" s="274"/>
      <c r="M94" s="274"/>
      <c r="N94" s="274">
        <v>577.95675000000006</v>
      </c>
      <c r="P94" s="236"/>
      <c r="Q94" s="236"/>
      <c r="R94" s="213"/>
      <c r="S94" s="209"/>
      <c r="T94" s="209"/>
      <c r="U94" s="210"/>
      <c r="V94" s="210"/>
    </row>
    <row r="95" spans="1:22" ht="20.25" customHeight="1" x14ac:dyDescent="0.35">
      <c r="A95" s="257" t="s">
        <v>221</v>
      </c>
      <c r="B95" s="334">
        <v>-0.35335113357655801</v>
      </c>
      <c r="C95" s="334">
        <v>-0.27453997572205491</v>
      </c>
      <c r="D95" s="334">
        <v>0.30191727277691038</v>
      </c>
      <c r="E95" s="334">
        <v>0.7377703855782809</v>
      </c>
      <c r="F95" s="334"/>
      <c r="G95" s="334"/>
      <c r="H95" s="334"/>
      <c r="I95" s="334"/>
      <c r="J95" s="334"/>
      <c r="K95" s="334"/>
      <c r="L95" s="334"/>
      <c r="M95" s="334"/>
      <c r="N95" s="334">
        <v>-2.1000000000000001E-2</v>
      </c>
      <c r="P95" s="237"/>
      <c r="Q95" s="237"/>
      <c r="R95" s="208"/>
      <c r="S95" s="208"/>
      <c r="T95" s="210"/>
      <c r="U95" s="210"/>
      <c r="V95" s="210"/>
    </row>
    <row r="96" spans="1:22" s="240" customFormat="1" ht="20.25" customHeight="1" x14ac:dyDescent="0.35">
      <c r="A96" s="366" t="s">
        <v>224</v>
      </c>
      <c r="B96" s="369"/>
      <c r="C96" s="369"/>
      <c r="D96" s="369"/>
      <c r="E96" s="369"/>
      <c r="F96" s="369"/>
      <c r="G96" s="369"/>
      <c r="H96" s="369"/>
      <c r="I96" s="369"/>
      <c r="J96" s="369"/>
      <c r="K96" s="369"/>
      <c r="L96" s="369"/>
      <c r="M96" s="369"/>
      <c r="N96" s="370"/>
      <c r="O96" s="214"/>
      <c r="P96" s="223"/>
      <c r="Q96" s="223"/>
      <c r="R96" s="210"/>
      <c r="S96" s="210"/>
      <c r="T96" s="210"/>
      <c r="U96" s="210"/>
      <c r="V96" s="210"/>
    </row>
    <row r="97" spans="1:22" s="240" customFormat="1" ht="20.25" customHeight="1" x14ac:dyDescent="0.35">
      <c r="A97" s="257" t="s">
        <v>222</v>
      </c>
      <c r="B97" s="303">
        <v>0</v>
      </c>
      <c r="C97" s="303">
        <v>0</v>
      </c>
      <c r="D97" s="303">
        <v>0</v>
      </c>
      <c r="E97" s="303">
        <v>0</v>
      </c>
      <c r="F97" s="303">
        <v>0</v>
      </c>
      <c r="G97" s="307">
        <v>28.878</v>
      </c>
      <c r="H97" s="303"/>
      <c r="I97" s="303"/>
      <c r="J97" s="249"/>
      <c r="K97" s="304"/>
      <c r="L97" s="303"/>
      <c r="M97" s="302"/>
      <c r="N97" s="307">
        <f>SUM(B97:M97)</f>
        <v>28.878</v>
      </c>
      <c r="O97" s="214"/>
      <c r="P97" s="230"/>
      <c r="Q97" s="223"/>
      <c r="R97" s="210"/>
      <c r="S97" s="210"/>
      <c r="T97" s="210"/>
      <c r="U97" s="210"/>
      <c r="V97" s="210"/>
    </row>
    <row r="98" spans="1:22" s="240" customFormat="1" ht="20.25" customHeight="1" x14ac:dyDescent="0.35">
      <c r="A98" s="257" t="s">
        <v>173</v>
      </c>
      <c r="B98" s="306">
        <v>-1</v>
      </c>
      <c r="C98" s="306">
        <v>-1</v>
      </c>
      <c r="D98" s="306">
        <v>-1</v>
      </c>
      <c r="E98" s="306">
        <v>-1</v>
      </c>
      <c r="F98" s="306">
        <v>-1</v>
      </c>
      <c r="G98" s="305">
        <v>0.315</v>
      </c>
      <c r="H98" s="247"/>
      <c r="I98" s="306"/>
      <c r="J98" s="306"/>
      <c r="K98" s="306"/>
      <c r="L98" s="306"/>
      <c r="M98" s="305"/>
      <c r="N98" s="305">
        <f>N97/125.5-1</f>
        <v>-0.76989641434262945</v>
      </c>
      <c r="O98" s="214"/>
      <c r="P98" s="216"/>
      <c r="Q98" s="216"/>
      <c r="R98" s="241"/>
      <c r="S98" s="241"/>
      <c r="T98" s="241"/>
      <c r="U98" s="241"/>
    </row>
    <row r="99" spans="1:22" s="240" customFormat="1" ht="20.25" customHeight="1" x14ac:dyDescent="0.35">
      <c r="A99" s="366" t="s">
        <v>225</v>
      </c>
      <c r="B99" s="369"/>
      <c r="C99" s="369"/>
      <c r="D99" s="369"/>
      <c r="E99" s="369"/>
      <c r="F99" s="369"/>
      <c r="G99" s="369"/>
      <c r="H99" s="369"/>
      <c r="I99" s="369"/>
      <c r="J99" s="369"/>
      <c r="K99" s="369"/>
      <c r="L99" s="369"/>
      <c r="M99" s="369"/>
      <c r="N99" s="370"/>
      <c r="O99" s="214"/>
      <c r="P99" s="214"/>
      <c r="Q99" s="214"/>
    </row>
    <row r="100" spans="1:22" s="240" customFormat="1" ht="20.25" customHeight="1" x14ac:dyDescent="0.35">
      <c r="A100" s="257" t="s">
        <v>130</v>
      </c>
      <c r="B100" s="311">
        <v>0.79</v>
      </c>
      <c r="C100" s="311">
        <v>0.78746357980943382</v>
      </c>
      <c r="D100" s="311">
        <v>0.79529187211706687</v>
      </c>
      <c r="E100" s="311">
        <v>0.79529187211706687</v>
      </c>
      <c r="F100" s="311">
        <v>0.82467425366980052</v>
      </c>
      <c r="G100" s="310">
        <v>0.81839757754317044</v>
      </c>
      <c r="H100" s="310"/>
      <c r="I100" s="310"/>
      <c r="J100" s="310"/>
      <c r="K100" s="310"/>
      <c r="L100" s="310"/>
      <c r="M100" s="310"/>
      <c r="N100" s="310">
        <v>0.80185319254275644</v>
      </c>
      <c r="O100" s="214"/>
      <c r="P100" s="282"/>
      <c r="Q100" s="214"/>
    </row>
    <row r="101" spans="1:22" s="240" customFormat="1" ht="20.25" customHeight="1" x14ac:dyDescent="0.35">
      <c r="A101" s="257" t="s">
        <v>131</v>
      </c>
      <c r="B101" s="314">
        <v>0.65</v>
      </c>
      <c r="C101" s="311">
        <v>0.65121125293045057</v>
      </c>
      <c r="D101" s="311">
        <v>0.66835984494051603</v>
      </c>
      <c r="E101" s="311">
        <v>0.66835984494051603</v>
      </c>
      <c r="F101" s="311">
        <v>0.67893271776766917</v>
      </c>
      <c r="G101" s="310">
        <v>0.6793939805693322</v>
      </c>
      <c r="H101" s="310"/>
      <c r="I101" s="310"/>
      <c r="J101" s="310"/>
      <c r="K101" s="310"/>
      <c r="L101" s="310"/>
      <c r="M101" s="310"/>
      <c r="N101" s="310">
        <v>0.66604294019141397</v>
      </c>
      <c r="O101" s="214"/>
      <c r="P101" s="214"/>
      <c r="Q101" s="214"/>
      <c r="R101" s="242"/>
    </row>
    <row r="102" spans="1:22" s="240" customFormat="1" ht="20.25" customHeight="1" x14ac:dyDescent="0.35">
      <c r="A102" s="257" t="s">
        <v>132</v>
      </c>
      <c r="B102" s="314">
        <v>0.57999999999999996</v>
      </c>
      <c r="C102" s="311">
        <v>0.56802044873615454</v>
      </c>
      <c r="D102" s="311">
        <v>0.57382222987318532</v>
      </c>
      <c r="E102" s="311">
        <v>0.57810151462596837</v>
      </c>
      <c r="F102" s="311">
        <v>0.58554865909357068</v>
      </c>
      <c r="G102" s="310">
        <v>0.58360081704114386</v>
      </c>
      <c r="H102" s="310"/>
      <c r="I102" s="310"/>
      <c r="J102" s="310"/>
      <c r="K102" s="310"/>
      <c r="L102" s="310"/>
      <c r="M102" s="310"/>
      <c r="N102" s="310">
        <v>0.57818227822833712</v>
      </c>
      <c r="O102" s="214"/>
      <c r="P102" s="214"/>
      <c r="Q102" s="214"/>
      <c r="R102" s="242"/>
    </row>
    <row r="103" spans="1:22" s="240" customFormat="1" ht="20.25" customHeight="1" x14ac:dyDescent="0.35">
      <c r="A103" s="366" t="s">
        <v>226</v>
      </c>
      <c r="B103" s="369"/>
      <c r="C103" s="369"/>
      <c r="D103" s="369"/>
      <c r="E103" s="369"/>
      <c r="F103" s="369"/>
      <c r="G103" s="369"/>
      <c r="H103" s="369"/>
      <c r="I103" s="369"/>
      <c r="J103" s="369"/>
      <c r="K103" s="369"/>
      <c r="L103" s="369"/>
      <c r="M103" s="369"/>
      <c r="N103" s="370"/>
      <c r="O103" s="214"/>
      <c r="P103" s="214"/>
      <c r="Q103" s="214"/>
      <c r="R103" s="242"/>
    </row>
    <row r="104" spans="1:22" s="240" customFormat="1" ht="20.25" customHeight="1" x14ac:dyDescent="0.35">
      <c r="A104" s="257" t="s">
        <v>133</v>
      </c>
      <c r="B104" s="311">
        <v>52</v>
      </c>
      <c r="C104" s="314">
        <v>59.04</v>
      </c>
      <c r="D104" s="314">
        <v>62.33</v>
      </c>
      <c r="E104" s="314">
        <v>61.72</v>
      </c>
      <c r="F104" s="314">
        <v>65.17</v>
      </c>
      <c r="G104" s="313">
        <v>71.38</v>
      </c>
      <c r="H104" s="314"/>
      <c r="I104" s="314"/>
      <c r="J104" s="314"/>
      <c r="K104" s="311"/>
      <c r="L104" s="314"/>
      <c r="M104" s="313"/>
      <c r="N104" s="310">
        <f>AVERAGE(B104:M104)</f>
        <v>61.94</v>
      </c>
      <c r="O104" s="214"/>
      <c r="P104" s="214"/>
      <c r="Q104" s="214"/>
    </row>
    <row r="105" spans="1:22" s="240" customFormat="1" ht="20.25" customHeight="1" x14ac:dyDescent="0.35">
      <c r="A105" s="340" t="s">
        <v>227</v>
      </c>
      <c r="B105" s="275"/>
      <c r="C105" s="275"/>
      <c r="D105" s="275"/>
      <c r="E105" s="275"/>
      <c r="F105" s="275"/>
      <c r="G105" s="275"/>
      <c r="H105" s="275"/>
      <c r="I105" s="275"/>
      <c r="J105" s="275"/>
      <c r="K105" s="275"/>
      <c r="L105" s="275"/>
      <c r="M105" s="275"/>
      <c r="N105" s="275"/>
      <c r="O105" s="214"/>
      <c r="P105" s="214"/>
      <c r="Q105" s="214"/>
    </row>
    <row r="106" spans="1:22" s="240" customFormat="1" ht="20.25" customHeight="1" x14ac:dyDescent="0.35">
      <c r="A106" s="257" t="s">
        <v>71</v>
      </c>
      <c r="B106" s="256">
        <v>300.5</v>
      </c>
      <c r="C106" s="256">
        <v>300.5</v>
      </c>
      <c r="D106" s="256">
        <v>288.5</v>
      </c>
      <c r="E106" s="276">
        <v>255</v>
      </c>
      <c r="F106" s="276">
        <v>255</v>
      </c>
      <c r="G106" s="339">
        <v>255</v>
      </c>
      <c r="H106" s="276"/>
      <c r="I106" s="276"/>
      <c r="J106" s="320"/>
      <c r="K106" s="320"/>
      <c r="L106" s="286"/>
      <c r="M106" s="321"/>
      <c r="N106" s="324">
        <v>255</v>
      </c>
      <c r="O106" s="214"/>
      <c r="P106" s="214"/>
      <c r="Q106" s="214"/>
    </row>
    <row r="107" spans="1:22" s="240" customFormat="1" ht="20.25" customHeight="1" x14ac:dyDescent="0.35">
      <c r="A107" s="377" t="s">
        <v>228</v>
      </c>
      <c r="B107" s="378"/>
      <c r="C107" s="378"/>
      <c r="D107" s="378"/>
      <c r="E107" s="378"/>
      <c r="F107" s="378"/>
      <c r="G107" s="378"/>
      <c r="H107" s="378"/>
      <c r="I107" s="378"/>
      <c r="J107" s="378"/>
      <c r="K107" s="378"/>
      <c r="L107" s="378"/>
      <c r="M107" s="378"/>
      <c r="N107" s="379"/>
      <c r="O107" s="214"/>
      <c r="P107" s="214"/>
      <c r="Q107" s="214"/>
    </row>
    <row r="108" spans="1:22" s="240" customFormat="1" ht="20.25" customHeight="1" x14ac:dyDescent="0.35">
      <c r="A108" s="360" t="s">
        <v>172</v>
      </c>
      <c r="B108" s="361">
        <v>62</v>
      </c>
      <c r="C108" s="315">
        <v>181</v>
      </c>
      <c r="D108" s="315">
        <v>67645</v>
      </c>
      <c r="E108" s="315">
        <v>61310</v>
      </c>
      <c r="F108" s="315">
        <v>135190</v>
      </c>
      <c r="G108" s="316">
        <v>114013</v>
      </c>
      <c r="H108" s="315"/>
      <c r="I108" s="315"/>
      <c r="J108" s="315"/>
      <c r="K108" s="315"/>
      <c r="L108" s="315"/>
      <c r="M108" s="316"/>
      <c r="N108" s="316">
        <v>249203</v>
      </c>
      <c r="O108" s="214"/>
      <c r="P108" s="214"/>
      <c r="Q108" s="214"/>
    </row>
    <row r="109" spans="1:22" s="240" customFormat="1" ht="20.25" customHeight="1" x14ac:dyDescent="0.35">
      <c r="A109" s="366" t="s">
        <v>160</v>
      </c>
      <c r="B109" s="367"/>
      <c r="C109" s="367"/>
      <c r="D109" s="367"/>
      <c r="E109" s="367"/>
      <c r="F109" s="367"/>
      <c r="G109" s="367"/>
      <c r="H109" s="367"/>
      <c r="I109" s="367"/>
      <c r="J109" s="367"/>
      <c r="K109" s="367"/>
      <c r="L109" s="367"/>
      <c r="M109" s="367"/>
      <c r="N109" s="368"/>
      <c r="O109" s="214"/>
      <c r="P109" s="214"/>
      <c r="Q109" s="214"/>
    </row>
    <row r="110" spans="1:22" s="240" customFormat="1" ht="20.25" customHeight="1" x14ac:dyDescent="0.35">
      <c r="A110" s="372" t="s">
        <v>220</v>
      </c>
      <c r="B110" s="373"/>
      <c r="C110" s="373"/>
      <c r="D110" s="373"/>
      <c r="E110" s="373"/>
      <c r="F110" s="373"/>
      <c r="G110" s="373"/>
      <c r="H110" s="373"/>
      <c r="I110" s="373"/>
      <c r="J110" s="373"/>
      <c r="K110" s="373"/>
      <c r="L110" s="373"/>
      <c r="M110" s="373"/>
      <c r="N110" s="374"/>
      <c r="O110" s="214"/>
      <c r="P110" s="214"/>
      <c r="Q110" s="214"/>
    </row>
    <row r="111" spans="1:22" s="240" customFormat="1" ht="14.5" customHeight="1" x14ac:dyDescent="0.35">
      <c r="A111" s="372" t="s">
        <v>215</v>
      </c>
      <c r="B111" s="373"/>
      <c r="C111" s="373"/>
      <c r="D111" s="373"/>
      <c r="E111" s="373"/>
      <c r="F111" s="373"/>
      <c r="G111" s="373"/>
      <c r="H111" s="373"/>
      <c r="I111" s="373"/>
      <c r="J111" s="373"/>
      <c r="K111" s="373"/>
      <c r="L111" s="373"/>
      <c r="M111" s="373"/>
      <c r="N111" s="374"/>
      <c r="O111" s="214"/>
      <c r="P111" s="214"/>
      <c r="Q111" s="214"/>
    </row>
    <row r="112" spans="1:22" s="240" customFormat="1" ht="26.5" customHeight="1" x14ac:dyDescent="0.35">
      <c r="A112" s="362" t="s">
        <v>219</v>
      </c>
      <c r="B112" s="363"/>
      <c r="C112" s="363"/>
      <c r="D112" s="363"/>
      <c r="E112" s="363"/>
      <c r="F112" s="363"/>
      <c r="G112" s="363"/>
      <c r="H112" s="363"/>
      <c r="I112" s="363"/>
      <c r="J112" s="363"/>
      <c r="K112" s="363"/>
      <c r="L112" s="363"/>
      <c r="M112" s="363"/>
      <c r="N112" s="364"/>
      <c r="O112" s="214"/>
      <c r="P112" s="214"/>
      <c r="Q112" s="214"/>
    </row>
    <row r="113" spans="1:17" s="240" customFormat="1" ht="19.5" customHeight="1" x14ac:dyDescent="0.35">
      <c r="A113" s="362" t="s">
        <v>217</v>
      </c>
      <c r="B113" s="363"/>
      <c r="C113" s="363"/>
      <c r="D113" s="363"/>
      <c r="E113" s="363"/>
      <c r="F113" s="363"/>
      <c r="G113" s="363"/>
      <c r="H113" s="363"/>
      <c r="I113" s="363"/>
      <c r="J113" s="363"/>
      <c r="K113" s="363"/>
      <c r="L113" s="363"/>
      <c r="M113" s="363"/>
      <c r="N113" s="364"/>
      <c r="O113" s="214"/>
      <c r="P113" s="214"/>
      <c r="Q113" s="214"/>
    </row>
    <row r="114" spans="1:17" s="240" customFormat="1" ht="21" customHeight="1" x14ac:dyDescent="0.35">
      <c r="A114" s="362" t="s">
        <v>218</v>
      </c>
      <c r="B114" s="363"/>
      <c r="C114" s="363"/>
      <c r="D114" s="363"/>
      <c r="E114" s="363"/>
      <c r="F114" s="363"/>
      <c r="G114" s="363"/>
      <c r="H114" s="363"/>
      <c r="I114" s="363"/>
      <c r="J114" s="363"/>
      <c r="K114" s="363"/>
      <c r="L114" s="363"/>
      <c r="M114" s="363"/>
      <c r="N114" s="364"/>
      <c r="O114" s="214"/>
      <c r="P114" s="214"/>
      <c r="Q114" s="214"/>
    </row>
    <row r="116" spans="1:17" x14ac:dyDescent="0.35">
      <c r="I116" s="243"/>
    </row>
    <row r="117" spans="1:17" x14ac:dyDescent="0.35">
      <c r="A117"/>
    </row>
  </sheetData>
  <mergeCells count="27">
    <mergeCell ref="A111:N111"/>
    <mergeCell ref="A1:N1"/>
    <mergeCell ref="A2:N2"/>
    <mergeCell ref="A23:N23"/>
    <mergeCell ref="A107:N107"/>
    <mergeCell ref="A4:N4"/>
    <mergeCell ref="A32:N32"/>
    <mergeCell ref="A43:N43"/>
    <mergeCell ref="A50:N50"/>
    <mergeCell ref="A79:A80"/>
    <mergeCell ref="A46:N46"/>
    <mergeCell ref="A114:N114"/>
    <mergeCell ref="A78:N78"/>
    <mergeCell ref="A109:N109"/>
    <mergeCell ref="A103:N103"/>
    <mergeCell ref="A99:N99"/>
    <mergeCell ref="A96:N96"/>
    <mergeCell ref="A93:N93"/>
    <mergeCell ref="H79:H80"/>
    <mergeCell ref="B79:D79"/>
    <mergeCell ref="A92:N92"/>
    <mergeCell ref="E79:G79"/>
    <mergeCell ref="I79:K79"/>
    <mergeCell ref="L79:N79"/>
    <mergeCell ref="A110:N110"/>
    <mergeCell ref="A113:N113"/>
    <mergeCell ref="A112:N112"/>
  </mergeCells>
  <printOptions gridLines="1"/>
  <pageMargins left="0.23622047244094491" right="0" top="0.55118110236220474" bottom="0.55118110236220474" header="0.19685039370078741" footer="0.19685039370078741"/>
  <pageSetup scale="58" fitToHeight="0" orientation="portrait" r:id="rId1"/>
  <headerFooter>
    <oddFooter>&amp;L&amp;1#&amp;"Calibri"&amp;11&amp;K000000Classification: Protected A</oddFooter>
  </headerFooter>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6"/>
  <sheetViews>
    <sheetView topLeftCell="A13" workbookViewId="0">
      <selection activeCell="E36" sqref="E36"/>
    </sheetView>
  </sheetViews>
  <sheetFormatPr defaultColWidth="8.81640625" defaultRowHeight="14.5" x14ac:dyDescent="0.35"/>
  <cols>
    <col min="1" max="1" width="24.453125" customWidth="1"/>
  </cols>
  <sheetData>
    <row r="1" spans="1:14" ht="15.5" x14ac:dyDescent="0.35">
      <c r="A1" s="383" t="s">
        <v>91</v>
      </c>
      <c r="B1" s="383"/>
      <c r="C1" s="383"/>
      <c r="D1" s="383"/>
      <c r="E1" s="383"/>
      <c r="F1" s="383"/>
      <c r="G1" s="383"/>
      <c r="H1" s="383"/>
      <c r="I1" s="383"/>
      <c r="J1" s="383"/>
      <c r="K1" s="383"/>
      <c r="L1" s="383"/>
      <c r="M1" s="383"/>
      <c r="N1" s="383"/>
    </row>
    <row r="2" spans="1:14" ht="15.5" x14ac:dyDescent="0.35">
      <c r="A2" s="384" t="s">
        <v>0</v>
      </c>
      <c r="B2" s="384"/>
      <c r="C2" s="384"/>
      <c r="D2" s="384"/>
      <c r="E2" s="384"/>
      <c r="F2" s="384"/>
      <c r="G2" s="384"/>
      <c r="H2" s="384"/>
      <c r="I2" s="384"/>
      <c r="J2" s="384"/>
      <c r="K2" s="384"/>
      <c r="L2" s="384"/>
      <c r="M2" s="384"/>
      <c r="N2" s="384"/>
    </row>
    <row r="3" spans="1:14" x14ac:dyDescent="0.3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35">
      <c r="A4" s="382" t="s">
        <v>92</v>
      </c>
      <c r="B4" s="382"/>
      <c r="C4" s="382"/>
      <c r="D4" s="382"/>
      <c r="E4" s="382"/>
      <c r="F4" s="382"/>
      <c r="G4" s="382"/>
      <c r="H4" s="382"/>
      <c r="I4" s="382"/>
      <c r="J4" s="382"/>
      <c r="K4" s="382"/>
      <c r="L4" s="382"/>
      <c r="M4" s="382"/>
      <c r="N4" s="382"/>
    </row>
    <row r="5" spans="1:14" x14ac:dyDescent="0.3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3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3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3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3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3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3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3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3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3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3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3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3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3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3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3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3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3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35">
      <c r="A23" s="382" t="s">
        <v>94</v>
      </c>
      <c r="B23" s="382"/>
      <c r="C23" s="382"/>
      <c r="D23" s="382"/>
      <c r="E23" s="382"/>
      <c r="F23" s="382"/>
      <c r="G23" s="382"/>
      <c r="H23" s="382"/>
      <c r="I23" s="382"/>
      <c r="J23" s="382"/>
      <c r="K23" s="382"/>
      <c r="L23" s="382"/>
      <c r="M23" s="382"/>
      <c r="N23" s="382"/>
    </row>
    <row r="24" spans="1:14" x14ac:dyDescent="0.3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3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3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3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3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3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3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3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35">
      <c r="A32" s="18" t="s">
        <v>96</v>
      </c>
      <c r="B32" s="19"/>
      <c r="C32" s="19"/>
      <c r="D32" s="19"/>
      <c r="E32" s="19"/>
      <c r="F32" s="19"/>
      <c r="G32" s="19"/>
      <c r="H32" s="19"/>
      <c r="I32" s="19"/>
      <c r="J32" s="19"/>
      <c r="K32" s="19"/>
      <c r="L32" s="19"/>
      <c r="M32" s="19"/>
      <c r="N32" s="20"/>
    </row>
    <row r="33" spans="1:14" x14ac:dyDescent="0.3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3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3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3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3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3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35">
      <c r="A39" s="382" t="s">
        <v>97</v>
      </c>
      <c r="B39" s="382"/>
      <c r="C39" s="382"/>
      <c r="D39" s="382"/>
      <c r="E39" s="382"/>
      <c r="F39" s="382"/>
      <c r="G39" s="382"/>
      <c r="H39" s="382"/>
      <c r="I39" s="382"/>
      <c r="J39" s="382"/>
      <c r="K39" s="382"/>
      <c r="L39" s="382"/>
      <c r="M39" s="382"/>
      <c r="N39" s="382"/>
    </row>
    <row r="41" spans="1:14" x14ac:dyDescent="0.3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35">
      <c r="A42" s="382" t="s">
        <v>98</v>
      </c>
      <c r="B42" s="382"/>
      <c r="C42" s="382"/>
      <c r="D42" s="382"/>
      <c r="E42" s="382"/>
      <c r="F42" s="382"/>
      <c r="G42" s="382"/>
      <c r="H42" s="382"/>
      <c r="I42" s="382"/>
      <c r="J42" s="382"/>
      <c r="K42" s="382"/>
      <c r="L42" s="382"/>
      <c r="M42" s="382"/>
      <c r="N42" s="382"/>
    </row>
    <row r="43" spans="1:14" x14ac:dyDescent="0.3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3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35">
      <c r="A45" s="382" t="s">
        <v>99</v>
      </c>
      <c r="B45" s="382"/>
      <c r="C45" s="382"/>
      <c r="D45" s="382"/>
      <c r="E45" s="382"/>
      <c r="F45" s="382"/>
      <c r="G45" s="382"/>
      <c r="H45" s="382"/>
      <c r="I45" s="382"/>
      <c r="J45" s="382"/>
      <c r="K45" s="382"/>
      <c r="L45" s="382"/>
      <c r="M45" s="382"/>
      <c r="N45" s="382"/>
    </row>
    <row r="46" spans="1:14" x14ac:dyDescent="0.3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3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3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3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3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3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3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3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3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3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3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3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3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3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3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3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3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3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3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3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3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3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3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3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3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35">
      <c r="A71" s="26" t="s">
        <v>104</v>
      </c>
      <c r="B71" s="27"/>
      <c r="C71" s="27"/>
      <c r="D71" s="27"/>
      <c r="E71" s="27"/>
      <c r="F71" s="34"/>
      <c r="G71" s="27"/>
      <c r="H71" s="27"/>
      <c r="I71" s="27"/>
      <c r="J71" s="27"/>
      <c r="K71" s="27"/>
      <c r="L71" s="27"/>
      <c r="M71" s="27"/>
      <c r="N71" s="28" t="s">
        <v>65</v>
      </c>
    </row>
    <row r="72" spans="1:14" x14ac:dyDescent="0.3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3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35">
      <c r="A74" s="385" t="s">
        <v>105</v>
      </c>
      <c r="B74" s="386"/>
      <c r="C74" s="386"/>
      <c r="D74" s="386"/>
      <c r="E74" s="386"/>
      <c r="F74" s="386"/>
      <c r="G74" s="386"/>
      <c r="H74" s="386"/>
      <c r="I74" s="386"/>
      <c r="J74" s="386"/>
      <c r="K74" s="386"/>
      <c r="L74" s="386"/>
      <c r="M74" s="386"/>
      <c r="N74" s="387"/>
    </row>
    <row r="75" spans="1:14" x14ac:dyDescent="0.3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3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35">
      <c r="A77" s="382" t="s">
        <v>111</v>
      </c>
      <c r="B77" s="382"/>
      <c r="C77" s="382"/>
      <c r="D77" s="382"/>
      <c r="E77" s="382"/>
      <c r="F77" s="382"/>
      <c r="G77" s="382"/>
      <c r="H77" s="382"/>
      <c r="I77" s="382"/>
      <c r="J77" s="382"/>
      <c r="K77" s="382"/>
      <c r="L77" s="382"/>
      <c r="M77" s="382"/>
      <c r="N77" s="382"/>
    </row>
    <row r="78" spans="1:14" x14ac:dyDescent="0.35">
      <c r="A78" s="90" t="s">
        <v>112</v>
      </c>
      <c r="B78" s="91"/>
      <c r="C78" s="91"/>
      <c r="D78" s="91"/>
      <c r="E78" s="91"/>
      <c r="F78" s="91"/>
      <c r="G78" s="91"/>
      <c r="H78" s="92"/>
      <c r="I78" s="91"/>
      <c r="J78" s="92"/>
      <c r="K78" s="93"/>
      <c r="L78" s="93"/>
      <c r="M78" s="93"/>
      <c r="N78" s="94"/>
    </row>
    <row r="79" spans="1:14" x14ac:dyDescent="0.35">
      <c r="A79" s="82" t="s">
        <v>113</v>
      </c>
      <c r="B79" s="83"/>
      <c r="C79" s="83"/>
      <c r="D79" s="83"/>
      <c r="E79" s="83"/>
      <c r="F79" s="83"/>
      <c r="G79" s="83"/>
      <c r="H79" s="83"/>
      <c r="I79" s="83"/>
      <c r="J79" s="83"/>
      <c r="K79" s="83"/>
      <c r="L79" s="83"/>
      <c r="M79" s="83"/>
      <c r="N79" s="84"/>
    </row>
    <row r="80" spans="1:14" x14ac:dyDescent="0.35">
      <c r="A80" s="31"/>
      <c r="B80" s="29"/>
      <c r="C80" s="29"/>
      <c r="D80" s="29"/>
      <c r="E80" s="29"/>
      <c r="F80" s="29"/>
      <c r="G80" s="29"/>
      <c r="H80" s="29"/>
      <c r="I80" s="29"/>
      <c r="J80" s="29"/>
      <c r="K80" s="29"/>
      <c r="L80" s="29"/>
      <c r="M80" s="29"/>
      <c r="N80" s="29"/>
    </row>
    <row r="81" spans="1:14" x14ac:dyDescent="0.35">
      <c r="A81" s="31"/>
      <c r="B81" s="29"/>
      <c r="C81" s="29"/>
      <c r="D81" s="29"/>
      <c r="E81" s="29"/>
      <c r="F81" s="29"/>
      <c r="G81" s="29"/>
      <c r="H81" s="29"/>
      <c r="I81" s="29"/>
      <c r="J81" s="29"/>
      <c r="K81" s="29"/>
      <c r="L81" s="29"/>
      <c r="M81" s="29"/>
      <c r="N81" s="29"/>
    </row>
    <row r="82" spans="1:14" x14ac:dyDescent="0.35">
      <c r="A82" s="31"/>
      <c r="B82" s="35"/>
      <c r="C82" s="35"/>
      <c r="D82" s="35"/>
      <c r="E82" s="35"/>
      <c r="F82" s="35"/>
      <c r="G82" s="35"/>
      <c r="H82" s="85"/>
      <c r="I82" s="35"/>
      <c r="J82" s="85"/>
      <c r="K82" s="86"/>
      <c r="L82" s="86"/>
      <c r="M82" s="86"/>
      <c r="N82" s="85"/>
    </row>
    <row r="83" spans="1:14" x14ac:dyDescent="0.3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35">
      <c r="A84" s="388" t="s">
        <v>114</v>
      </c>
      <c r="B84" s="389"/>
      <c r="C84" s="389"/>
      <c r="D84" s="389"/>
      <c r="E84" s="389"/>
      <c r="F84" s="389"/>
      <c r="G84" s="389"/>
      <c r="H84" s="389"/>
      <c r="I84" s="389"/>
      <c r="J84" s="389"/>
      <c r="K84" s="389"/>
      <c r="L84" s="389"/>
      <c r="M84" s="389"/>
      <c r="N84" s="390"/>
    </row>
    <row r="85" spans="1:14" x14ac:dyDescent="0.3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3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3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35">
      <c r="A88" s="385" t="s">
        <v>115</v>
      </c>
      <c r="B88" s="386"/>
      <c r="C88" s="386"/>
      <c r="D88" s="386"/>
      <c r="E88" s="386"/>
      <c r="F88" s="386"/>
      <c r="G88" s="386"/>
      <c r="H88" s="386"/>
      <c r="I88" s="386"/>
      <c r="J88" s="386"/>
      <c r="K88" s="386"/>
      <c r="L88" s="386"/>
      <c r="M88" s="386"/>
      <c r="N88" s="387"/>
    </row>
    <row r="89" spans="1:14" x14ac:dyDescent="0.3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35">
      <c r="A90" s="385" t="s">
        <v>116</v>
      </c>
      <c r="B90" s="386"/>
      <c r="C90" s="386"/>
      <c r="D90" s="386"/>
      <c r="E90" s="386"/>
      <c r="F90" s="386"/>
      <c r="G90" s="386"/>
      <c r="H90" s="386"/>
      <c r="I90" s="386"/>
      <c r="J90" s="386"/>
      <c r="K90" s="386"/>
      <c r="L90" s="386"/>
      <c r="M90" s="386"/>
      <c r="N90" s="387"/>
    </row>
    <row r="91" spans="1:14" x14ac:dyDescent="0.3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35">
      <c r="A92" s="382" t="s">
        <v>118</v>
      </c>
      <c r="B92" s="382"/>
      <c r="C92" s="382"/>
      <c r="D92" s="382"/>
      <c r="E92" s="382"/>
      <c r="F92" s="382"/>
      <c r="G92" s="382"/>
      <c r="H92" s="382"/>
      <c r="I92" s="382"/>
      <c r="J92" s="382"/>
      <c r="K92" s="382"/>
      <c r="L92" s="382"/>
      <c r="M92" s="382"/>
      <c r="N92" s="382"/>
    </row>
    <row r="94" spans="1:14" x14ac:dyDescent="0.35">
      <c r="A94" s="31"/>
      <c r="B94" s="6"/>
      <c r="C94" s="6"/>
      <c r="D94" s="6"/>
      <c r="E94" s="6"/>
      <c r="F94" s="6"/>
      <c r="G94" s="6"/>
      <c r="H94" s="6"/>
      <c r="I94" s="6"/>
      <c r="J94" s="6"/>
      <c r="K94" s="6"/>
      <c r="L94" s="6"/>
      <c r="M94" s="6"/>
      <c r="N94" s="6"/>
    </row>
    <row r="95" spans="1:14" x14ac:dyDescent="0.35">
      <c r="A95" s="6"/>
      <c r="B95" s="58"/>
      <c r="C95" s="58"/>
      <c r="D95" s="58"/>
      <c r="E95" s="58"/>
      <c r="F95" s="58"/>
      <c r="G95" s="58"/>
      <c r="H95" s="58"/>
      <c r="I95" s="58"/>
      <c r="J95" s="6"/>
      <c r="K95" s="6"/>
      <c r="L95" s="6"/>
      <c r="M95" s="6"/>
      <c r="N95" s="6"/>
    </row>
    <row r="96" spans="1:14" x14ac:dyDescent="0.3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pageSetup orientation="portrait"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8"/>
  <sheetViews>
    <sheetView workbookViewId="0">
      <selection activeCell="C35" sqref="C35"/>
    </sheetView>
  </sheetViews>
  <sheetFormatPr defaultColWidth="8.81640625" defaultRowHeight="14.5" x14ac:dyDescent="0.35"/>
  <cols>
    <col min="1" max="1" width="37.453125" customWidth="1"/>
  </cols>
  <sheetData>
    <row r="1" spans="1:14" ht="15.5" x14ac:dyDescent="0.35">
      <c r="A1" s="394" t="s">
        <v>83</v>
      </c>
      <c r="B1" s="395"/>
      <c r="C1" s="395"/>
      <c r="D1" s="395"/>
      <c r="E1" s="395"/>
      <c r="F1" s="395"/>
      <c r="G1" s="395"/>
      <c r="H1" s="395"/>
      <c r="I1" s="395"/>
      <c r="J1" s="395"/>
      <c r="K1" s="395"/>
      <c r="L1" s="395"/>
      <c r="M1" s="395"/>
      <c r="N1" s="396"/>
    </row>
    <row r="2" spans="1:14" ht="15.5" x14ac:dyDescent="0.35">
      <c r="A2" s="397" t="s">
        <v>0</v>
      </c>
      <c r="B2" s="398"/>
      <c r="C2" s="398"/>
      <c r="D2" s="398"/>
      <c r="E2" s="398"/>
      <c r="F2" s="398"/>
      <c r="G2" s="398"/>
      <c r="H2" s="398"/>
      <c r="I2" s="398"/>
      <c r="J2" s="398"/>
      <c r="K2" s="398"/>
      <c r="L2" s="398"/>
      <c r="M2" s="398"/>
      <c r="N2" s="399"/>
    </row>
    <row r="3" spans="1:14" x14ac:dyDescent="0.3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35">
      <c r="A4" s="400" t="s">
        <v>122</v>
      </c>
      <c r="B4" s="400"/>
      <c r="C4" s="400"/>
      <c r="D4" s="400"/>
      <c r="E4" s="400"/>
      <c r="F4" s="400"/>
      <c r="G4" s="400"/>
      <c r="H4" s="400"/>
      <c r="I4" s="400"/>
      <c r="J4" s="400"/>
      <c r="K4" s="400"/>
      <c r="L4" s="400"/>
      <c r="M4" s="400"/>
      <c r="N4" s="400"/>
    </row>
    <row r="5" spans="1:14" x14ac:dyDescent="0.3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3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3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3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3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3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3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3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3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3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3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3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3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3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3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3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3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3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35">
      <c r="A23" s="401" t="s">
        <v>123</v>
      </c>
      <c r="B23" s="402"/>
      <c r="C23" s="402"/>
      <c r="D23" s="402"/>
      <c r="E23" s="402"/>
      <c r="F23" s="402"/>
      <c r="G23" s="402"/>
      <c r="H23" s="402"/>
      <c r="I23" s="402"/>
      <c r="J23" s="402"/>
      <c r="K23" s="402"/>
      <c r="L23" s="402"/>
      <c r="M23" s="402"/>
      <c r="N23" s="403"/>
    </row>
    <row r="24" spans="1:14" x14ac:dyDescent="0.3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3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3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3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3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3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3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3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35">
      <c r="A32" s="113" t="s">
        <v>25</v>
      </c>
      <c r="B32" s="114"/>
      <c r="C32" s="114"/>
      <c r="D32" s="114"/>
      <c r="E32" s="114"/>
      <c r="F32" s="114"/>
      <c r="G32" s="114"/>
      <c r="H32" s="114"/>
      <c r="I32" s="114"/>
      <c r="J32" s="114"/>
      <c r="K32" s="114"/>
      <c r="L32" s="114"/>
      <c r="M32" s="114"/>
      <c r="N32" s="115"/>
    </row>
    <row r="33" spans="1:14" x14ac:dyDescent="0.3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3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3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3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3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3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3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3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3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3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35">
      <c r="A43" s="113" t="s">
        <v>82</v>
      </c>
      <c r="B43" s="113"/>
      <c r="C43" s="113"/>
      <c r="D43" s="113"/>
      <c r="E43" s="113"/>
      <c r="F43" s="113"/>
      <c r="G43" s="113"/>
      <c r="H43" s="113"/>
      <c r="I43" s="113"/>
      <c r="J43" s="113"/>
      <c r="K43" s="113"/>
      <c r="L43" s="113"/>
      <c r="M43" s="113"/>
      <c r="N43" s="113"/>
    </row>
    <row r="44" spans="1:14" x14ac:dyDescent="0.35">
      <c r="A44" s="117" t="s">
        <v>29</v>
      </c>
      <c r="B44" s="196">
        <v>143.80000000000001</v>
      </c>
      <c r="C44" s="107"/>
      <c r="D44" s="158"/>
      <c r="E44" s="135"/>
      <c r="F44" s="166"/>
      <c r="G44" s="107"/>
      <c r="H44" s="107"/>
      <c r="I44" s="107"/>
      <c r="J44" s="107"/>
      <c r="K44" s="107"/>
      <c r="L44" s="107"/>
      <c r="M44" s="109"/>
      <c r="N44" s="112">
        <v>143.80000000000001</v>
      </c>
    </row>
    <row r="45" spans="1:14" x14ac:dyDescent="0.35">
      <c r="A45" s="202" t="s">
        <v>80</v>
      </c>
      <c r="B45" s="203">
        <v>4.3999999999999997E-2</v>
      </c>
      <c r="C45" s="204"/>
      <c r="D45" s="205"/>
      <c r="E45" s="206"/>
      <c r="F45" s="206"/>
      <c r="G45" s="206"/>
      <c r="H45" s="206"/>
      <c r="I45" s="206"/>
      <c r="J45" s="206"/>
      <c r="K45" s="206"/>
      <c r="L45" s="206"/>
      <c r="M45" s="203"/>
      <c r="N45" s="207">
        <v>4.3999999999999997E-2</v>
      </c>
    </row>
    <row r="46" spans="1:14" x14ac:dyDescent="0.35">
      <c r="A46" s="113" t="s">
        <v>88</v>
      </c>
      <c r="B46" s="114"/>
      <c r="C46" s="114"/>
      <c r="D46" s="114"/>
      <c r="E46" s="114"/>
      <c r="F46" s="114"/>
      <c r="G46" s="114"/>
      <c r="H46" s="114"/>
      <c r="I46" s="114"/>
      <c r="J46" s="114"/>
      <c r="K46" s="114"/>
      <c r="L46" s="114"/>
      <c r="M46" s="114"/>
      <c r="N46" s="115"/>
    </row>
    <row r="47" spans="1:14" x14ac:dyDescent="0.35">
      <c r="A47" s="408" t="s">
        <v>119</v>
      </c>
      <c r="B47" s="409"/>
      <c r="C47" s="409"/>
      <c r="D47" s="409"/>
      <c r="E47" s="409"/>
      <c r="F47" s="409"/>
      <c r="G47" s="409"/>
      <c r="H47" s="409"/>
      <c r="I47" s="409"/>
      <c r="J47" s="409"/>
      <c r="K47" s="409"/>
      <c r="L47" s="409"/>
      <c r="M47" s="409"/>
      <c r="N47" s="410"/>
    </row>
    <row r="48" spans="1:14" x14ac:dyDescent="0.3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3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3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3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3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3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3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3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3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3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3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3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3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3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3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3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3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3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3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3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3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3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3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3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3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3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35">
      <c r="A74" s="401" t="s">
        <v>124</v>
      </c>
      <c r="B74" s="402"/>
      <c r="C74" s="402"/>
      <c r="D74" s="402"/>
      <c r="E74" s="402"/>
      <c r="F74" s="402"/>
      <c r="G74" s="402"/>
      <c r="H74" s="402"/>
      <c r="I74" s="402"/>
      <c r="J74" s="402"/>
      <c r="K74" s="402"/>
      <c r="L74" s="402"/>
      <c r="M74" s="402"/>
      <c r="N74" s="403"/>
    </row>
    <row r="75" spans="1:14" x14ac:dyDescent="0.35">
      <c r="A75" s="404" t="s">
        <v>38</v>
      </c>
      <c r="B75" s="411" t="s">
        <v>125</v>
      </c>
      <c r="C75" s="412"/>
      <c r="D75" s="413"/>
      <c r="E75" s="411" t="s">
        <v>39</v>
      </c>
      <c r="F75" s="412"/>
      <c r="G75" s="413"/>
      <c r="H75" s="406"/>
      <c r="I75" s="411" t="s">
        <v>125</v>
      </c>
      <c r="J75" s="412"/>
      <c r="K75" s="413"/>
      <c r="L75" s="411" t="s">
        <v>39</v>
      </c>
      <c r="M75" s="412"/>
      <c r="N75" s="413"/>
    </row>
    <row r="76" spans="1:14" x14ac:dyDescent="0.35">
      <c r="A76" s="405"/>
      <c r="B76" s="116" t="s">
        <v>40</v>
      </c>
      <c r="C76" s="116" t="s">
        <v>41</v>
      </c>
      <c r="D76" s="116" t="s">
        <v>42</v>
      </c>
      <c r="E76" s="116" t="s">
        <v>40</v>
      </c>
      <c r="F76" s="116" t="s">
        <v>41</v>
      </c>
      <c r="G76" s="116" t="s">
        <v>42</v>
      </c>
      <c r="H76" s="407"/>
      <c r="I76" s="116" t="s">
        <v>40</v>
      </c>
      <c r="J76" s="116" t="s">
        <v>41</v>
      </c>
      <c r="K76" s="116" t="s">
        <v>42</v>
      </c>
      <c r="L76" s="116" t="s">
        <v>40</v>
      </c>
      <c r="M76" s="116" t="s">
        <v>41</v>
      </c>
      <c r="N76" s="116" t="s">
        <v>42</v>
      </c>
    </row>
    <row r="77" spans="1:14" x14ac:dyDescent="0.3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3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3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3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3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3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3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3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3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3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3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35">
      <c r="A88" s="149" t="s">
        <v>64</v>
      </c>
      <c r="B88" s="137">
        <v>0.39700000000000002</v>
      </c>
      <c r="C88" s="164">
        <v>141.57</v>
      </c>
      <c r="D88" s="164">
        <v>56.27</v>
      </c>
      <c r="E88" s="137">
        <v>0.54300000000000004</v>
      </c>
      <c r="F88" s="164">
        <v>147.51</v>
      </c>
      <c r="G88" s="164">
        <v>80.069999999999993</v>
      </c>
      <c r="H88" s="414"/>
      <c r="I88" s="415"/>
      <c r="J88" s="415"/>
      <c r="K88" s="415"/>
      <c r="L88" s="415"/>
      <c r="M88" s="415"/>
      <c r="N88" s="416"/>
    </row>
    <row r="89" spans="1:14" x14ac:dyDescent="0.35">
      <c r="A89" s="401" t="s">
        <v>89</v>
      </c>
      <c r="B89" s="402"/>
      <c r="C89" s="402"/>
      <c r="D89" s="402"/>
      <c r="E89" s="402"/>
      <c r="F89" s="402"/>
      <c r="G89" s="402"/>
      <c r="H89" s="402"/>
      <c r="I89" s="402"/>
      <c r="J89" s="402"/>
      <c r="K89" s="402"/>
      <c r="L89" s="402"/>
      <c r="M89" s="402"/>
      <c r="N89" s="403"/>
    </row>
    <row r="90" spans="1:14" x14ac:dyDescent="0.3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35">
      <c r="A91" s="200" t="s">
        <v>87</v>
      </c>
      <c r="B91" s="119"/>
      <c r="C91" s="119"/>
      <c r="D91" s="119"/>
      <c r="E91" s="119"/>
      <c r="F91" s="127"/>
      <c r="G91" s="119"/>
      <c r="H91" s="119"/>
      <c r="I91" s="119"/>
      <c r="J91" s="119"/>
      <c r="K91" s="119"/>
      <c r="L91" s="119"/>
      <c r="M91" s="119"/>
      <c r="N91" s="120" t="s">
        <v>65</v>
      </c>
    </row>
    <row r="92" spans="1:14" x14ac:dyDescent="0.3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3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35">
      <c r="A94" s="201" t="s">
        <v>86</v>
      </c>
      <c r="B94" s="119"/>
      <c r="C94" s="119"/>
      <c r="D94" s="119"/>
      <c r="E94" s="119"/>
      <c r="F94" s="119"/>
      <c r="G94" s="119"/>
      <c r="H94" s="119"/>
      <c r="I94" s="119"/>
      <c r="J94" s="119"/>
      <c r="K94" s="119"/>
      <c r="L94" s="119"/>
      <c r="M94" s="119"/>
      <c r="N94" s="121"/>
    </row>
    <row r="95" spans="1:14" x14ac:dyDescent="0.35">
      <c r="A95" s="117" t="s">
        <v>75</v>
      </c>
      <c r="B95" s="125">
        <v>10.5</v>
      </c>
      <c r="C95" s="102"/>
      <c r="D95" s="102"/>
      <c r="E95" s="102"/>
      <c r="F95" s="102"/>
      <c r="G95" s="105"/>
      <c r="H95" s="102"/>
      <c r="I95" s="105"/>
      <c r="J95" s="157"/>
      <c r="K95" s="125"/>
      <c r="L95" s="125"/>
      <c r="M95" s="125"/>
      <c r="N95" s="109">
        <v>10.5</v>
      </c>
    </row>
    <row r="96" spans="1:14" x14ac:dyDescent="0.35">
      <c r="A96" s="117" t="s">
        <v>80</v>
      </c>
      <c r="B96" s="98">
        <v>-9.4339622641509413E-3</v>
      </c>
      <c r="C96" s="97"/>
      <c r="D96" s="97"/>
      <c r="E96" s="97"/>
      <c r="F96" s="97"/>
      <c r="G96" s="97"/>
      <c r="H96" s="99"/>
      <c r="I96" s="97"/>
      <c r="J96" s="99"/>
      <c r="K96" s="101"/>
      <c r="L96" s="101"/>
      <c r="M96" s="98"/>
      <c r="N96" s="108">
        <v>-9.4339622641509413E-3</v>
      </c>
    </row>
    <row r="97" spans="1:14" x14ac:dyDescent="0.35">
      <c r="A97" s="201" t="s">
        <v>85</v>
      </c>
      <c r="B97" s="127"/>
      <c r="C97" s="127"/>
      <c r="D97" s="127"/>
      <c r="E97" s="127"/>
      <c r="F97" s="127"/>
      <c r="G97" s="119"/>
      <c r="H97" s="119"/>
      <c r="I97" s="119"/>
      <c r="J97" s="119"/>
      <c r="K97" s="127"/>
      <c r="L97" s="119"/>
      <c r="M97" s="119"/>
      <c r="N97" s="121"/>
    </row>
    <row r="98" spans="1:14" x14ac:dyDescent="0.35">
      <c r="A98" s="117" t="s">
        <v>67</v>
      </c>
      <c r="B98" s="129">
        <v>0.76</v>
      </c>
      <c r="C98" s="130"/>
      <c r="D98" s="130"/>
      <c r="E98" s="130"/>
      <c r="F98" s="130"/>
      <c r="G98" s="130"/>
      <c r="H98" s="130"/>
      <c r="I98" s="130"/>
      <c r="J98" s="130"/>
      <c r="K98" s="130"/>
      <c r="L98" s="129"/>
      <c r="M98" s="129"/>
      <c r="N98" s="129">
        <v>0.76</v>
      </c>
    </row>
    <row r="99" spans="1:14" x14ac:dyDescent="0.35">
      <c r="A99" s="117" t="s">
        <v>68</v>
      </c>
      <c r="B99" s="195">
        <v>0.71</v>
      </c>
      <c r="C99" s="130"/>
      <c r="D99" s="130"/>
      <c r="E99" s="130"/>
      <c r="F99" s="130"/>
      <c r="G99" s="130"/>
      <c r="H99" s="130"/>
      <c r="I99" s="130"/>
      <c r="J99" s="130"/>
      <c r="K99" s="130"/>
      <c r="L99" s="129"/>
      <c r="M99" s="129"/>
      <c r="N99" s="129">
        <v>0.71</v>
      </c>
    </row>
    <row r="100" spans="1:14" x14ac:dyDescent="0.35">
      <c r="A100" s="117" t="s">
        <v>69</v>
      </c>
      <c r="B100" s="195">
        <v>0.61</v>
      </c>
      <c r="C100" s="130"/>
      <c r="D100" s="130"/>
      <c r="E100" s="130"/>
      <c r="F100" s="130"/>
      <c r="G100" s="130"/>
      <c r="H100" s="130"/>
      <c r="I100" s="130"/>
      <c r="J100" s="130"/>
      <c r="K100" s="130"/>
      <c r="L100" s="129"/>
      <c r="M100" s="129"/>
      <c r="N100" s="129">
        <v>0.61</v>
      </c>
    </row>
    <row r="101" spans="1:14" x14ac:dyDescent="0.35">
      <c r="A101" s="113" t="s">
        <v>84</v>
      </c>
      <c r="B101" s="119"/>
      <c r="C101" s="119"/>
      <c r="D101" s="119"/>
      <c r="E101" s="119"/>
      <c r="F101" s="119"/>
      <c r="G101" s="119"/>
      <c r="H101" s="119"/>
      <c r="I101" s="119"/>
      <c r="J101" s="119"/>
      <c r="K101" s="119"/>
      <c r="L101" s="119"/>
      <c r="M101" s="119"/>
      <c r="N101" s="128"/>
    </row>
    <row r="102" spans="1:14" x14ac:dyDescent="0.35">
      <c r="A102" s="117" t="s">
        <v>70</v>
      </c>
      <c r="B102" s="195">
        <v>52.5</v>
      </c>
      <c r="C102" s="195"/>
      <c r="D102" s="195"/>
      <c r="E102" s="195"/>
      <c r="F102" s="195"/>
      <c r="G102" s="195"/>
      <c r="H102" s="195"/>
      <c r="I102" s="195"/>
      <c r="J102" s="195"/>
      <c r="K102" s="195"/>
      <c r="L102" s="195"/>
      <c r="M102" s="195"/>
      <c r="N102" s="129">
        <v>52.5</v>
      </c>
    </row>
    <row r="103" spans="1:14" x14ac:dyDescent="0.35">
      <c r="A103" s="201" t="s">
        <v>126</v>
      </c>
      <c r="B103" s="119"/>
      <c r="C103" s="119"/>
      <c r="D103" s="119"/>
      <c r="E103" s="119"/>
      <c r="F103" s="119"/>
      <c r="G103" s="119"/>
      <c r="H103" s="119"/>
      <c r="I103" s="119"/>
      <c r="J103" s="119"/>
      <c r="K103" s="119"/>
      <c r="L103" s="119"/>
      <c r="M103" s="119"/>
      <c r="N103" s="128"/>
    </row>
    <row r="104" spans="1:14" x14ac:dyDescent="0.3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35">
      <c r="A105" s="391" t="s">
        <v>90</v>
      </c>
      <c r="B105" s="392"/>
      <c r="C105" s="392"/>
      <c r="D105" s="392"/>
      <c r="E105" s="392"/>
      <c r="F105" s="392"/>
      <c r="G105" s="392"/>
      <c r="H105" s="392"/>
      <c r="I105" s="392"/>
      <c r="J105" s="392"/>
      <c r="K105" s="392"/>
      <c r="L105" s="392"/>
      <c r="M105" s="392"/>
      <c r="N105" s="393"/>
    </row>
    <row r="106" spans="1:14" x14ac:dyDescent="0.35">
      <c r="A106" s="123" t="s">
        <v>79</v>
      </c>
      <c r="B106" s="95"/>
      <c r="C106" s="95"/>
      <c r="D106" s="95"/>
      <c r="E106" s="95"/>
      <c r="F106" s="95"/>
      <c r="G106" s="95"/>
      <c r="H106" s="180"/>
      <c r="I106" s="181"/>
      <c r="J106" s="181"/>
      <c r="K106" s="95"/>
      <c r="L106" s="95"/>
      <c r="M106" s="95"/>
      <c r="N106" s="95"/>
    </row>
    <row r="107" spans="1:14" x14ac:dyDescent="0.35">
      <c r="A107" s="123" t="s">
        <v>74</v>
      </c>
      <c r="B107" s="95"/>
      <c r="C107" s="95"/>
      <c r="D107" s="95"/>
      <c r="E107" s="95"/>
      <c r="F107" s="95"/>
      <c r="G107" s="95"/>
      <c r="H107" s="95"/>
      <c r="I107" s="95"/>
      <c r="J107" s="181"/>
      <c r="K107" s="181"/>
      <c r="L107" s="181"/>
      <c r="M107" s="95"/>
      <c r="N107" s="95"/>
    </row>
    <row r="108" spans="1:14" x14ac:dyDescent="0.3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pageSetup orientation="portrait"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2021-03-15T15:57:12Z</cp:lastPrinted>
  <dcterms:created xsi:type="dcterms:W3CDTF">2016-05-19T14:47:50Z</dcterms:created>
  <dcterms:modified xsi:type="dcterms:W3CDTF">2021-07-21T22:26:19Z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2021-07-21T22:26:19Z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5ac9a4ac-a773-4964-a689-0000253ee895</vt:lpwstr>
  </property>
  <property fmtid="{D5CDD505-2E9C-101B-9397-08002B2CF9AE}" pid="8" name="MSIP_Label_abf2ea38-542c-4b75-bd7d-582ec36a519f_ContentBits">
    <vt:lpwstr>2</vt:lpwstr>
  </property>
</Properties>
</file>