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Information" sheetId="17" r:id="rId1"/>
    <sheet name="Methodology" sheetId="18" r:id="rId2"/>
    <sheet name="Notes &amp; Limitations" sheetId="19" r:id="rId3"/>
    <sheet name="Data Dictionary" sheetId="20" r:id="rId4"/>
    <sheet name="2020" sheetId="22" r:id="rId5"/>
    <sheet name="2019" sheetId="21" r:id="rId6"/>
    <sheet name="2018" sheetId="4" r:id="rId7"/>
    <sheet name="2017" sheetId="12" r:id="rId8"/>
    <sheet name="2016" sheetId="13" r:id="rId9"/>
    <sheet name="2015" sheetId="14" r:id="rId10"/>
    <sheet name="2014" sheetId="15" r:id="rId11"/>
    <sheet name="2013" sheetId="16" r:id="rId12"/>
  </sheets>
  <calcPr calcId="162913"/>
</workbook>
</file>

<file path=xl/calcChain.xml><?xml version="1.0" encoding="utf-8"?>
<calcChain xmlns="http://schemas.openxmlformats.org/spreadsheetml/2006/main">
  <c r="I13" i="22" l="1"/>
  <c r="J13" i="22"/>
  <c r="AR13" i="22"/>
  <c r="AQ13" i="22"/>
  <c r="AG13" i="22"/>
  <c r="AF13" i="22"/>
  <c r="V13" i="22"/>
  <c r="U13" i="22"/>
  <c r="AR36" i="21" l="1"/>
  <c r="AQ36" i="21"/>
  <c r="AR35" i="21"/>
  <c r="AQ35" i="21"/>
  <c r="AR34" i="21"/>
  <c r="AQ34" i="21"/>
  <c r="AR30" i="21"/>
  <c r="AQ30" i="21"/>
  <c r="AR24" i="21"/>
  <c r="AQ24" i="21"/>
  <c r="AR23" i="21"/>
  <c r="AQ23" i="21"/>
  <c r="AR22" i="21"/>
  <c r="AQ22" i="21"/>
  <c r="AR20" i="21"/>
  <c r="AQ20" i="21"/>
  <c r="AR19" i="21"/>
  <c r="AQ19" i="21"/>
  <c r="AR18" i="21"/>
  <c r="AQ18" i="21"/>
  <c r="AQ17" i="21"/>
  <c r="AR17" i="21" s="1"/>
  <c r="AR16" i="21"/>
  <c r="AQ16" i="21"/>
  <c r="AR12" i="21"/>
  <c r="AQ12" i="21"/>
  <c r="AR11" i="21"/>
  <c r="AQ11" i="21"/>
  <c r="AR10" i="21"/>
  <c r="AQ10" i="21"/>
  <c r="AG36" i="21"/>
  <c r="AF36" i="21"/>
  <c r="AF35" i="21"/>
  <c r="AG35" i="21" s="1"/>
  <c r="AG34" i="21"/>
  <c r="AF34" i="21"/>
  <c r="AG31" i="21"/>
  <c r="AF31" i="21"/>
  <c r="AG30" i="21"/>
  <c r="AF30" i="21"/>
  <c r="AG24" i="21"/>
  <c r="AF24" i="21"/>
  <c r="AG23" i="21"/>
  <c r="AF23" i="21"/>
  <c r="AG22" i="21"/>
  <c r="AF22" i="21"/>
  <c r="AG20" i="21"/>
  <c r="AF20" i="21"/>
  <c r="AG19" i="21"/>
  <c r="AF19" i="21"/>
  <c r="AG18" i="21"/>
  <c r="AF18" i="21"/>
  <c r="AG17" i="21"/>
  <c r="AF17" i="21"/>
  <c r="AG16" i="21"/>
  <c r="AF16" i="21"/>
  <c r="AG12" i="21"/>
  <c r="AF12" i="21"/>
  <c r="AG11" i="21"/>
  <c r="AF11" i="21"/>
  <c r="AG10" i="21"/>
  <c r="AF10" i="21"/>
  <c r="V36" i="21"/>
  <c r="U36" i="21"/>
  <c r="U35" i="21"/>
  <c r="V35" i="21" s="1"/>
  <c r="V34" i="21"/>
  <c r="U34" i="21"/>
  <c r="V31" i="21"/>
  <c r="U31" i="21"/>
  <c r="V30" i="21"/>
  <c r="U30" i="21"/>
  <c r="V24" i="21"/>
  <c r="U24" i="21"/>
  <c r="V23" i="21"/>
  <c r="U23" i="21"/>
  <c r="V22" i="21"/>
  <c r="U22" i="21"/>
  <c r="V20" i="21"/>
  <c r="U20" i="21"/>
  <c r="V19" i="21"/>
  <c r="U19" i="21"/>
  <c r="V18" i="21"/>
  <c r="U18" i="21"/>
  <c r="V17" i="21"/>
  <c r="U17" i="21"/>
  <c r="V16" i="21"/>
  <c r="U16" i="21"/>
  <c r="V12" i="21"/>
  <c r="U12" i="21"/>
  <c r="V11" i="21"/>
  <c r="U11" i="21"/>
  <c r="V10" i="21"/>
  <c r="U10" i="21"/>
  <c r="AR36" i="22" l="1"/>
  <c r="AQ36" i="22"/>
  <c r="AQ35" i="22"/>
  <c r="AR35" i="22" s="1"/>
  <c r="AR34" i="22"/>
  <c r="AQ34" i="22"/>
  <c r="AR30" i="22"/>
  <c r="AQ30" i="22"/>
  <c r="AR24" i="22"/>
  <c r="AQ24" i="22"/>
  <c r="AQ23" i="22"/>
  <c r="AR23" i="22" s="1"/>
  <c r="AR22" i="22"/>
  <c r="AQ22" i="22"/>
  <c r="AR20" i="22"/>
  <c r="AQ20" i="22"/>
  <c r="AR19" i="22"/>
  <c r="AQ19" i="22"/>
  <c r="AR18" i="22"/>
  <c r="AQ18" i="22"/>
  <c r="AQ17" i="22"/>
  <c r="AR17" i="22" s="1"/>
  <c r="AR16" i="22"/>
  <c r="AQ16" i="22"/>
  <c r="AR12" i="22"/>
  <c r="AQ12" i="22"/>
  <c r="AQ11" i="22"/>
  <c r="AR11" i="22" s="1"/>
  <c r="AR10" i="22"/>
  <c r="AQ10" i="22"/>
  <c r="AG24" i="22"/>
  <c r="AF24" i="22"/>
  <c r="AG23" i="22"/>
  <c r="AF23" i="22"/>
  <c r="AG22" i="22"/>
  <c r="AF22" i="22"/>
  <c r="AG20" i="22"/>
  <c r="AF20" i="22"/>
  <c r="AG19" i="22"/>
  <c r="AF19" i="22"/>
  <c r="AG18" i="22"/>
  <c r="AF18" i="22"/>
  <c r="AG17" i="22"/>
  <c r="AF17" i="22"/>
  <c r="AG16" i="22"/>
  <c r="AF16" i="22"/>
  <c r="AG12" i="22"/>
  <c r="AF12" i="22"/>
  <c r="AG11" i="22"/>
  <c r="AF11" i="22"/>
  <c r="AG10" i="22"/>
  <c r="AF10" i="22"/>
  <c r="AF31" i="22"/>
  <c r="AF30" i="22"/>
  <c r="AF34" i="22"/>
  <c r="AF35" i="22"/>
  <c r="AF36" i="22"/>
  <c r="AG36" i="22"/>
  <c r="AG35" i="22"/>
  <c r="AG34" i="22"/>
  <c r="AG31" i="22"/>
  <c r="AG30" i="22"/>
  <c r="V36" i="22"/>
  <c r="U36" i="22"/>
  <c r="U35" i="22"/>
  <c r="V35" i="22" s="1"/>
  <c r="V34" i="22"/>
  <c r="U34" i="22"/>
  <c r="V31" i="22"/>
  <c r="U31" i="22"/>
  <c r="I31" i="22" s="1"/>
  <c r="V30" i="22"/>
  <c r="U30" i="22"/>
  <c r="U20" i="22"/>
  <c r="I20" i="22" s="1"/>
  <c r="V24" i="22"/>
  <c r="U24" i="22"/>
  <c r="V23" i="22"/>
  <c r="U23" i="22"/>
  <c r="V22" i="22"/>
  <c r="U22" i="22"/>
  <c r="V20" i="22"/>
  <c r="V19" i="22"/>
  <c r="U19" i="22"/>
  <c r="V18" i="22"/>
  <c r="U18" i="22"/>
  <c r="V17" i="22"/>
  <c r="U17" i="22"/>
  <c r="V16" i="22"/>
  <c r="U16" i="22"/>
  <c r="V12" i="22"/>
  <c r="U12" i="22"/>
  <c r="V11" i="22"/>
  <c r="U11" i="22"/>
  <c r="V10" i="22"/>
  <c r="U10" i="22"/>
  <c r="J34" i="22"/>
  <c r="J19" i="22"/>
  <c r="I11" i="22"/>
  <c r="I19" i="22" l="1"/>
  <c r="J31" i="22"/>
  <c r="J16" i="22"/>
  <c r="J20" i="22"/>
  <c r="J12" i="22"/>
  <c r="I12" i="22"/>
  <c r="J36" i="22"/>
  <c r="I36" i="22"/>
  <c r="I30" i="22"/>
  <c r="J30" i="22"/>
  <c r="I24" i="22"/>
  <c r="J24" i="22"/>
  <c r="I18" i="22"/>
  <c r="J18" i="22"/>
  <c r="J11" i="22"/>
  <c r="I35" i="22"/>
  <c r="J35" i="22"/>
  <c r="I23" i="22"/>
  <c r="J23" i="22"/>
  <c r="I17" i="22"/>
  <c r="J17" i="22"/>
  <c r="I10" i="22"/>
  <c r="J10" i="22"/>
  <c r="I34" i="22"/>
  <c r="I22" i="22"/>
  <c r="J22" i="22"/>
  <c r="I16" i="22"/>
  <c r="I31" i="21"/>
  <c r="J24" i="21"/>
  <c r="I23" i="21"/>
  <c r="J19" i="21"/>
  <c r="I20" i="21" l="1"/>
  <c r="J20" i="21"/>
  <c r="J31" i="21"/>
  <c r="I19" i="21"/>
  <c r="I24" i="21"/>
  <c r="I18" i="21"/>
  <c r="I36" i="21"/>
  <c r="J36" i="21"/>
  <c r="I30" i="21"/>
  <c r="J30" i="21"/>
  <c r="I12" i="21"/>
  <c r="J18" i="21"/>
  <c r="J12" i="21"/>
  <c r="J35" i="21"/>
  <c r="I17" i="21"/>
  <c r="I11" i="21"/>
  <c r="J11" i="21"/>
  <c r="I35" i="21"/>
  <c r="J23" i="21"/>
  <c r="J17" i="21"/>
  <c r="I10" i="21"/>
  <c r="J34" i="21"/>
  <c r="I22" i="21"/>
  <c r="I34" i="21"/>
  <c r="J22" i="21"/>
  <c r="I16" i="21"/>
  <c r="J16" i="21"/>
  <c r="J10" i="21"/>
  <c r="U10" i="12"/>
  <c r="V10" i="12"/>
  <c r="AF10" i="12"/>
  <c r="AG10" i="12"/>
  <c r="AQ10" i="12"/>
  <c r="AR10" i="12"/>
  <c r="U10" i="13"/>
  <c r="V10" i="13"/>
  <c r="AF10" i="13"/>
  <c r="AG10" i="13"/>
  <c r="AQ10" i="13"/>
  <c r="AR10" i="13"/>
  <c r="U10" i="4"/>
  <c r="V10" i="4"/>
  <c r="AF10" i="4"/>
  <c r="AG10" i="4"/>
  <c r="AQ10" i="4"/>
  <c r="AR10" i="4"/>
  <c r="U11" i="12"/>
  <c r="V11" i="12"/>
  <c r="AF11" i="12"/>
  <c r="AG11" i="12"/>
  <c r="AQ11" i="12"/>
  <c r="AR11" i="12"/>
  <c r="U11" i="13"/>
  <c r="V11" i="13"/>
  <c r="AF11" i="13"/>
  <c r="AG11" i="13"/>
  <c r="AQ11" i="13"/>
  <c r="AR11" i="13"/>
  <c r="U11" i="4"/>
  <c r="V11" i="4"/>
  <c r="AF11" i="4"/>
  <c r="AG11" i="4"/>
  <c r="AQ11" i="4"/>
  <c r="AR11" i="4"/>
  <c r="U12" i="12"/>
  <c r="V12" i="12"/>
  <c r="AF12" i="12"/>
  <c r="AG12" i="12"/>
  <c r="AQ12" i="12"/>
  <c r="AR12" i="12"/>
  <c r="U12" i="13"/>
  <c r="V12" i="13"/>
  <c r="AF12" i="13"/>
  <c r="AG12" i="13"/>
  <c r="AQ12" i="13"/>
  <c r="AR12" i="13"/>
  <c r="U12" i="4"/>
  <c r="V12" i="4"/>
  <c r="AF12" i="4"/>
  <c r="AG12" i="4"/>
  <c r="AQ12" i="4"/>
  <c r="AR12" i="4"/>
  <c r="U20" i="4"/>
  <c r="V20" i="4"/>
  <c r="AF20" i="4"/>
  <c r="AG20" i="4"/>
  <c r="AQ20" i="4"/>
  <c r="AR20" i="4"/>
  <c r="U20" i="12"/>
  <c r="V20" i="12"/>
  <c r="AF20" i="12"/>
  <c r="AG20" i="12"/>
  <c r="AQ20" i="12"/>
  <c r="AR20" i="12"/>
  <c r="U20" i="13"/>
  <c r="V20" i="13"/>
  <c r="AF20" i="13"/>
  <c r="AG20" i="13"/>
  <c r="AQ20" i="13"/>
  <c r="AR20" i="13"/>
  <c r="U19" i="4"/>
  <c r="V19" i="4"/>
  <c r="AF19" i="4"/>
  <c r="AG19" i="4"/>
  <c r="AQ19" i="4"/>
  <c r="AR19" i="4"/>
  <c r="U19" i="12"/>
  <c r="V19" i="12"/>
  <c r="AF19" i="12"/>
  <c r="AG19" i="12"/>
  <c r="AQ19" i="12"/>
  <c r="AR19" i="12"/>
  <c r="U19" i="13"/>
  <c r="V19" i="13"/>
  <c r="AF19" i="13"/>
  <c r="AG19" i="13"/>
  <c r="AQ19" i="13"/>
  <c r="AR19" i="13"/>
  <c r="U18" i="4"/>
  <c r="V18" i="4"/>
  <c r="AF18" i="4"/>
  <c r="AG18" i="4"/>
  <c r="AQ18" i="4"/>
  <c r="AR18" i="4"/>
  <c r="U18" i="12"/>
  <c r="V18" i="12"/>
  <c r="AF18" i="12"/>
  <c r="AG18" i="12"/>
  <c r="AQ18" i="12"/>
  <c r="AR18" i="12"/>
  <c r="U18" i="13"/>
  <c r="V18" i="13"/>
  <c r="AF18" i="13"/>
  <c r="AG18" i="13"/>
  <c r="AQ18" i="13"/>
  <c r="AR18" i="13"/>
  <c r="U17" i="4"/>
  <c r="V17" i="4"/>
  <c r="AF17" i="4"/>
  <c r="AG17" i="4"/>
  <c r="AQ17" i="4"/>
  <c r="AR17" i="4"/>
  <c r="U17" i="12"/>
  <c r="V17" i="12"/>
  <c r="AF17" i="12"/>
  <c r="AG17" i="12"/>
  <c r="AQ17" i="12"/>
  <c r="AR17" i="12"/>
  <c r="U17" i="13"/>
  <c r="V17" i="13"/>
  <c r="AF17" i="13"/>
  <c r="AG17" i="13"/>
  <c r="AQ17" i="13"/>
  <c r="AR17" i="13"/>
  <c r="U16" i="4"/>
  <c r="V16" i="4"/>
  <c r="AF16" i="4"/>
  <c r="AG16" i="4"/>
  <c r="AQ16" i="4"/>
  <c r="AR16" i="4"/>
  <c r="U16" i="12"/>
  <c r="V16" i="12"/>
  <c r="AF16" i="12"/>
  <c r="AG16" i="12"/>
  <c r="AQ16" i="12"/>
  <c r="AR16" i="12"/>
  <c r="U16" i="13"/>
  <c r="V16" i="13"/>
  <c r="AF16" i="13"/>
  <c r="AG16" i="13"/>
  <c r="AQ16" i="13"/>
  <c r="AR16" i="13"/>
  <c r="U24" i="12"/>
  <c r="V24" i="12"/>
  <c r="AF24" i="12"/>
  <c r="AG24" i="12"/>
  <c r="AQ24" i="12"/>
  <c r="AR24" i="12"/>
  <c r="U24" i="13"/>
  <c r="V24" i="13"/>
  <c r="AF24" i="13"/>
  <c r="AG24" i="13"/>
  <c r="AQ24" i="13"/>
  <c r="AR24" i="13"/>
  <c r="U24" i="4"/>
  <c r="V24" i="4"/>
  <c r="AF24" i="4"/>
  <c r="AG24" i="4"/>
  <c r="AQ24" i="4"/>
  <c r="AR24" i="4"/>
  <c r="U23" i="12"/>
  <c r="V23" i="12"/>
  <c r="AF23" i="12"/>
  <c r="AG23" i="12"/>
  <c r="AQ23" i="12"/>
  <c r="AR23" i="12"/>
  <c r="U23" i="13"/>
  <c r="V23" i="13"/>
  <c r="AF23" i="13"/>
  <c r="AG23" i="13"/>
  <c r="AQ23" i="13"/>
  <c r="AR23" i="13"/>
  <c r="U23" i="4"/>
  <c r="V23" i="4"/>
  <c r="AF23" i="4"/>
  <c r="AG23" i="4"/>
  <c r="AQ23" i="4"/>
  <c r="AR23" i="4"/>
  <c r="U22" i="12"/>
  <c r="V22" i="12"/>
  <c r="AF22" i="12"/>
  <c r="AG22" i="12"/>
  <c r="AQ22" i="12"/>
  <c r="AR22" i="12"/>
  <c r="U22" i="13"/>
  <c r="V22" i="13"/>
  <c r="AF22" i="13"/>
  <c r="AG22" i="13"/>
  <c r="AQ22" i="13"/>
  <c r="AR22" i="13"/>
  <c r="U22" i="4"/>
  <c r="V22" i="4"/>
  <c r="AF22" i="4"/>
  <c r="AG22" i="4"/>
  <c r="AQ22" i="4"/>
  <c r="AR22" i="4"/>
  <c r="U42" i="13"/>
  <c r="V42" i="13"/>
  <c r="AF42" i="13"/>
  <c r="AG42" i="13"/>
  <c r="AQ42" i="13"/>
  <c r="AR42" i="13"/>
  <c r="U42" i="12"/>
  <c r="V42" i="12"/>
  <c r="AF42" i="12"/>
  <c r="AG42" i="12"/>
  <c r="AQ42" i="12"/>
  <c r="AR42" i="12"/>
  <c r="U36" i="12"/>
  <c r="V36" i="12"/>
  <c r="AF36" i="12"/>
  <c r="AG36" i="12"/>
  <c r="AQ36" i="12"/>
  <c r="AR36" i="12"/>
  <c r="U36" i="13"/>
  <c r="V36" i="13"/>
  <c r="AF36" i="13"/>
  <c r="AG36" i="13"/>
  <c r="AQ36" i="13"/>
  <c r="AR36" i="13"/>
  <c r="U36" i="4"/>
  <c r="V36" i="4"/>
  <c r="AF36" i="4"/>
  <c r="AG36" i="4"/>
  <c r="AQ36" i="4"/>
  <c r="AR36" i="4"/>
  <c r="U35" i="12"/>
  <c r="V35" i="12"/>
  <c r="AF35" i="12"/>
  <c r="AG35" i="12"/>
  <c r="AQ35" i="12"/>
  <c r="AR35" i="12"/>
  <c r="U35" i="13"/>
  <c r="V35" i="13"/>
  <c r="AF35" i="13"/>
  <c r="AG35" i="13"/>
  <c r="AQ35" i="13"/>
  <c r="AR35" i="13"/>
  <c r="U35" i="4"/>
  <c r="V35" i="4"/>
  <c r="AF35" i="4"/>
  <c r="AG35" i="4"/>
  <c r="AQ35" i="4"/>
  <c r="AR35" i="4"/>
  <c r="U34" i="12"/>
  <c r="V34" i="12"/>
  <c r="AF34" i="12"/>
  <c r="I34" i="12" s="1"/>
  <c r="AG34" i="12"/>
  <c r="AQ34" i="12"/>
  <c r="AR34" i="12"/>
  <c r="U34" i="13"/>
  <c r="V34" i="13"/>
  <c r="AF34" i="13"/>
  <c r="AG34" i="13"/>
  <c r="AQ34" i="13"/>
  <c r="AR34" i="13"/>
  <c r="U34" i="4"/>
  <c r="V34" i="4"/>
  <c r="AF34" i="4"/>
  <c r="I34" i="4" s="1"/>
  <c r="AG34" i="4"/>
  <c r="AQ34" i="4"/>
  <c r="AR34" i="4"/>
  <c r="U31" i="12"/>
  <c r="V31" i="12"/>
  <c r="AF31" i="12"/>
  <c r="AG31" i="12"/>
  <c r="AQ31" i="12"/>
  <c r="AR31" i="12"/>
  <c r="U31" i="13"/>
  <c r="V31" i="13"/>
  <c r="AF31" i="13"/>
  <c r="AG31" i="13"/>
  <c r="AQ31" i="13"/>
  <c r="AR31" i="13"/>
  <c r="U31" i="4"/>
  <c r="V31" i="4"/>
  <c r="AF31" i="4"/>
  <c r="AG31" i="4"/>
  <c r="AQ31" i="4"/>
  <c r="AR31" i="4"/>
  <c r="U30" i="12"/>
  <c r="V30" i="12"/>
  <c r="AF30" i="12"/>
  <c r="AG30" i="12"/>
  <c r="AQ30" i="12"/>
  <c r="AR30" i="12"/>
  <c r="U30" i="13"/>
  <c r="V30" i="13"/>
  <c r="AF30" i="13"/>
  <c r="AG30" i="13"/>
  <c r="AQ30" i="13"/>
  <c r="AR30" i="13"/>
  <c r="U30" i="4"/>
  <c r="V30" i="4"/>
  <c r="AF30" i="4"/>
  <c r="AG30" i="4"/>
  <c r="AQ30" i="4"/>
  <c r="AR30" i="4"/>
  <c r="U42" i="14"/>
  <c r="I42" i="14" s="1"/>
  <c r="V42" i="14"/>
  <c r="AF42" i="14"/>
  <c r="AG42" i="14"/>
  <c r="AQ42" i="14"/>
  <c r="AR42" i="14"/>
  <c r="U36" i="14"/>
  <c r="V36" i="14"/>
  <c r="AF36" i="14"/>
  <c r="AG36" i="14"/>
  <c r="J36" i="14" s="1"/>
  <c r="AQ36" i="14"/>
  <c r="AR36" i="14"/>
  <c r="U35" i="14"/>
  <c r="V35" i="14"/>
  <c r="AF35" i="14"/>
  <c r="AG35" i="14"/>
  <c r="AQ35" i="14"/>
  <c r="AR35" i="14"/>
  <c r="U34" i="14"/>
  <c r="V34" i="14"/>
  <c r="AF34" i="14"/>
  <c r="AG34" i="14"/>
  <c r="AQ34" i="14"/>
  <c r="AR34" i="14"/>
  <c r="U31" i="14"/>
  <c r="V31" i="14"/>
  <c r="AF31" i="14"/>
  <c r="AG31" i="14"/>
  <c r="AQ31" i="14"/>
  <c r="AR31" i="14"/>
  <c r="U30" i="14"/>
  <c r="V30" i="14"/>
  <c r="AF30" i="14"/>
  <c r="AG30" i="14"/>
  <c r="AQ30" i="14"/>
  <c r="AR30" i="14"/>
  <c r="U24" i="14"/>
  <c r="V24" i="14"/>
  <c r="AF24" i="14"/>
  <c r="AG24" i="14"/>
  <c r="AQ24" i="14"/>
  <c r="AR24" i="14"/>
  <c r="U23" i="14"/>
  <c r="V23" i="14"/>
  <c r="AF23" i="14"/>
  <c r="AG23" i="14"/>
  <c r="AQ23" i="14"/>
  <c r="AR23" i="14"/>
  <c r="U22" i="14"/>
  <c r="V22" i="14"/>
  <c r="AF22" i="14"/>
  <c r="AG22" i="14"/>
  <c r="AQ22" i="14"/>
  <c r="AR22" i="14"/>
  <c r="U20" i="14"/>
  <c r="V20" i="14"/>
  <c r="AF20" i="14"/>
  <c r="AG20" i="14"/>
  <c r="AQ20" i="14"/>
  <c r="AR20" i="14"/>
  <c r="U19" i="14"/>
  <c r="V19" i="14"/>
  <c r="AF19" i="14"/>
  <c r="AG19" i="14"/>
  <c r="AQ19" i="14"/>
  <c r="AR19" i="14"/>
  <c r="U18" i="14"/>
  <c r="V18" i="14"/>
  <c r="AF18" i="14"/>
  <c r="AG18" i="14"/>
  <c r="AQ18" i="14"/>
  <c r="AR18" i="14"/>
  <c r="U17" i="14"/>
  <c r="V17" i="14"/>
  <c r="AF17" i="14"/>
  <c r="AG17" i="14"/>
  <c r="AQ17" i="14"/>
  <c r="AR17" i="14"/>
  <c r="U16" i="14"/>
  <c r="V16" i="14"/>
  <c r="AF16" i="14"/>
  <c r="AG16" i="14"/>
  <c r="AQ16" i="14"/>
  <c r="AR16" i="14"/>
  <c r="U12" i="14"/>
  <c r="V12" i="14"/>
  <c r="AF12" i="14"/>
  <c r="AG12" i="14"/>
  <c r="AQ12" i="14"/>
  <c r="AR12" i="14"/>
  <c r="U11" i="14"/>
  <c r="V11" i="14"/>
  <c r="AF11" i="14"/>
  <c r="AG11" i="14"/>
  <c r="AQ11" i="14"/>
  <c r="AR11" i="14"/>
  <c r="U10" i="14"/>
  <c r="V10" i="14"/>
  <c r="AF10" i="14"/>
  <c r="AG10" i="14"/>
  <c r="AQ10" i="14"/>
  <c r="AR10" i="14"/>
  <c r="U12" i="16"/>
  <c r="V12" i="16"/>
  <c r="AF12" i="16"/>
  <c r="I12" i="16" s="1"/>
  <c r="AG12" i="16"/>
  <c r="AQ12" i="16"/>
  <c r="AR12" i="16"/>
  <c r="U12" i="15"/>
  <c r="V12" i="15"/>
  <c r="AF12" i="15"/>
  <c r="AG12" i="15"/>
  <c r="AQ12" i="15"/>
  <c r="AR12" i="15"/>
  <c r="U11" i="16"/>
  <c r="V11" i="16"/>
  <c r="AF11" i="16"/>
  <c r="AG11" i="16"/>
  <c r="AQ11" i="16"/>
  <c r="AR11" i="16"/>
  <c r="U11" i="15"/>
  <c r="V11" i="15"/>
  <c r="AF11" i="15"/>
  <c r="AG11" i="15"/>
  <c r="AQ11" i="15"/>
  <c r="AR11" i="15"/>
  <c r="U10" i="16"/>
  <c r="V10" i="16"/>
  <c r="AF10" i="16"/>
  <c r="AG10" i="16"/>
  <c r="AQ10" i="16"/>
  <c r="AR10" i="16"/>
  <c r="U10" i="15"/>
  <c r="V10" i="15"/>
  <c r="AF10" i="15"/>
  <c r="AG10" i="15"/>
  <c r="AQ10" i="15"/>
  <c r="AR10" i="15"/>
  <c r="U19" i="16"/>
  <c r="V19" i="16"/>
  <c r="AF19" i="16"/>
  <c r="AG19" i="16"/>
  <c r="AQ19" i="16"/>
  <c r="AR19" i="16"/>
  <c r="U19" i="15"/>
  <c r="V19" i="15"/>
  <c r="AF19" i="15"/>
  <c r="AG19" i="15"/>
  <c r="AQ19" i="15"/>
  <c r="AR19" i="15"/>
  <c r="U18" i="16"/>
  <c r="V18" i="16"/>
  <c r="AF18" i="16"/>
  <c r="AG18" i="16"/>
  <c r="J18" i="16" s="1"/>
  <c r="AQ18" i="16"/>
  <c r="AR18" i="16"/>
  <c r="U18" i="15"/>
  <c r="V18" i="15"/>
  <c r="AF18" i="15"/>
  <c r="AG18" i="15"/>
  <c r="AQ18" i="15"/>
  <c r="AR18" i="15"/>
  <c r="U17" i="16"/>
  <c r="V17" i="16"/>
  <c r="AF17" i="16"/>
  <c r="AG17" i="16"/>
  <c r="J17" i="16" s="1"/>
  <c r="AQ17" i="16"/>
  <c r="AR17" i="16"/>
  <c r="U17" i="15"/>
  <c r="V17" i="15"/>
  <c r="AF17" i="15"/>
  <c r="AG17" i="15"/>
  <c r="AQ17" i="15"/>
  <c r="AR17" i="15"/>
  <c r="U16" i="16"/>
  <c r="V16" i="16"/>
  <c r="AF16" i="16"/>
  <c r="AG16" i="16"/>
  <c r="AQ16" i="16"/>
  <c r="AR16" i="16"/>
  <c r="U16" i="15"/>
  <c r="V16" i="15"/>
  <c r="AF16" i="15"/>
  <c r="AG16" i="15"/>
  <c r="AQ16" i="15"/>
  <c r="AR16" i="15"/>
  <c r="U22" i="16"/>
  <c r="V22" i="16"/>
  <c r="AF22" i="16"/>
  <c r="AG22" i="16"/>
  <c r="AQ22" i="16"/>
  <c r="AR22" i="16"/>
  <c r="U22" i="15"/>
  <c r="V22" i="15"/>
  <c r="AF22" i="15"/>
  <c r="AG22" i="15"/>
  <c r="AQ22" i="15"/>
  <c r="AR22" i="15"/>
  <c r="U23" i="16"/>
  <c r="V23" i="16"/>
  <c r="AF23" i="16"/>
  <c r="AG23" i="16"/>
  <c r="AQ23" i="16"/>
  <c r="AR23" i="16"/>
  <c r="U23" i="15"/>
  <c r="V23" i="15"/>
  <c r="AF23" i="15"/>
  <c r="AG23" i="15"/>
  <c r="AQ23" i="15"/>
  <c r="AR23" i="15"/>
  <c r="U24" i="16"/>
  <c r="V24" i="16"/>
  <c r="AF24" i="16"/>
  <c r="AG24" i="16"/>
  <c r="AQ24" i="16"/>
  <c r="AR24" i="16"/>
  <c r="U24" i="15"/>
  <c r="V24" i="15"/>
  <c r="AF24" i="15"/>
  <c r="AG24" i="15"/>
  <c r="AQ24" i="15"/>
  <c r="AR24" i="15"/>
  <c r="U30" i="16"/>
  <c r="V30" i="16"/>
  <c r="AF30" i="16"/>
  <c r="AG30" i="16"/>
  <c r="AQ30" i="16"/>
  <c r="AR30" i="16"/>
  <c r="U30" i="15"/>
  <c r="V30" i="15"/>
  <c r="AF30" i="15"/>
  <c r="AG30" i="15"/>
  <c r="AQ30" i="15"/>
  <c r="AR30" i="15"/>
  <c r="U29" i="16"/>
  <c r="V29" i="16"/>
  <c r="AF29" i="16"/>
  <c r="AG29" i="16"/>
  <c r="AQ29" i="16"/>
  <c r="AR29" i="16"/>
  <c r="U29" i="15"/>
  <c r="V29" i="15"/>
  <c r="AF29" i="15"/>
  <c r="AG29" i="15"/>
  <c r="AQ29" i="15"/>
  <c r="AR29" i="15"/>
  <c r="U31" i="16"/>
  <c r="V31" i="16"/>
  <c r="AF31" i="16"/>
  <c r="AG31" i="16"/>
  <c r="AQ31" i="16"/>
  <c r="AR31" i="16"/>
  <c r="U31" i="15"/>
  <c r="V31" i="15"/>
  <c r="AF31" i="15"/>
  <c r="AG31" i="15"/>
  <c r="AQ31" i="15"/>
  <c r="AR31" i="15"/>
  <c r="U34" i="16"/>
  <c r="V34" i="16"/>
  <c r="AF34" i="16"/>
  <c r="AG34" i="16"/>
  <c r="AQ34" i="16"/>
  <c r="AR34" i="16"/>
  <c r="U34" i="15"/>
  <c r="V34" i="15"/>
  <c r="AF34" i="15"/>
  <c r="AG34" i="15"/>
  <c r="AQ34" i="15"/>
  <c r="AR34" i="15"/>
  <c r="U35" i="16"/>
  <c r="V35" i="16"/>
  <c r="AF35" i="16"/>
  <c r="AG35" i="16"/>
  <c r="AQ35" i="16"/>
  <c r="AR35" i="16"/>
  <c r="U35" i="15"/>
  <c r="V35" i="15"/>
  <c r="AF35" i="15"/>
  <c r="AG35" i="15"/>
  <c r="AQ35" i="15"/>
  <c r="AR35" i="15"/>
  <c r="U36" i="16"/>
  <c r="V36" i="16"/>
  <c r="AF36" i="16"/>
  <c r="AG36" i="16"/>
  <c r="AQ36" i="16"/>
  <c r="AR36" i="16"/>
  <c r="U36" i="15"/>
  <c r="V36" i="15"/>
  <c r="AF36" i="15"/>
  <c r="AG36" i="15"/>
  <c r="AQ36" i="15"/>
  <c r="AR36" i="15"/>
  <c r="U42" i="16"/>
  <c r="V42" i="16"/>
  <c r="AF42" i="16"/>
  <c r="AG42" i="16"/>
  <c r="AQ42" i="16"/>
  <c r="AR42" i="16"/>
  <c r="U42" i="15"/>
  <c r="V42" i="15"/>
  <c r="AF42" i="15"/>
  <c r="AG42" i="15"/>
  <c r="AQ42" i="15"/>
  <c r="AR42" i="15"/>
  <c r="I23" i="13" l="1"/>
  <c r="I11" i="4"/>
  <c r="I11" i="12"/>
  <c r="J12" i="13"/>
  <c r="J11" i="4"/>
  <c r="J11" i="12"/>
  <c r="J10" i="13"/>
  <c r="I12" i="13"/>
  <c r="I11" i="13"/>
  <c r="I10" i="13"/>
  <c r="J12" i="4"/>
  <c r="J12" i="12"/>
  <c r="J11" i="13"/>
  <c r="J10" i="4"/>
  <c r="J10" i="12"/>
  <c r="I12" i="4"/>
  <c r="I12" i="12"/>
  <c r="I10" i="4"/>
  <c r="I10" i="12"/>
  <c r="J20" i="4"/>
  <c r="J16" i="12"/>
  <c r="J17" i="13"/>
  <c r="J17" i="4"/>
  <c r="J18" i="12"/>
  <c r="J19" i="13"/>
  <c r="J19" i="4"/>
  <c r="J20" i="12"/>
  <c r="I16" i="12"/>
  <c r="I17" i="13"/>
  <c r="I17" i="4"/>
  <c r="I18" i="12"/>
  <c r="I19" i="13"/>
  <c r="I19" i="4"/>
  <c r="I20" i="12"/>
  <c r="J22" i="13"/>
  <c r="J24" i="13"/>
  <c r="J17" i="12"/>
  <c r="J18" i="4"/>
  <c r="J23" i="13"/>
  <c r="J16" i="13"/>
  <c r="J16" i="4"/>
  <c r="J18" i="13"/>
  <c r="J19" i="12"/>
  <c r="J20" i="13"/>
  <c r="I16" i="13"/>
  <c r="I16" i="4"/>
  <c r="I17" i="12"/>
  <c r="I18" i="13"/>
  <c r="I18" i="4"/>
  <c r="I19" i="12"/>
  <c r="I20" i="13"/>
  <c r="I20" i="4"/>
  <c r="I22" i="13"/>
  <c r="I24" i="13"/>
  <c r="J35" i="4"/>
  <c r="J22" i="4"/>
  <c r="J22" i="12"/>
  <c r="J23" i="4"/>
  <c r="J23" i="12"/>
  <c r="J24" i="4"/>
  <c r="J24" i="12"/>
  <c r="I22" i="4"/>
  <c r="I22" i="12"/>
  <c r="I23" i="4"/>
  <c r="I23" i="12"/>
  <c r="I24" i="4"/>
  <c r="I24" i="12"/>
  <c r="J34" i="13"/>
  <c r="J35" i="12"/>
  <c r="J36" i="13"/>
  <c r="J42" i="12"/>
  <c r="I42" i="12"/>
  <c r="J42" i="13"/>
  <c r="I30" i="13"/>
  <c r="I42" i="13"/>
  <c r="I35" i="4"/>
  <c r="I35" i="12"/>
  <c r="I36" i="13"/>
  <c r="J30" i="13"/>
  <c r="J34" i="4"/>
  <c r="J34" i="12"/>
  <c r="J35" i="13"/>
  <c r="J36" i="4"/>
  <c r="J36" i="12"/>
  <c r="I34" i="13"/>
  <c r="I35" i="13"/>
  <c r="I36" i="4"/>
  <c r="I36" i="12"/>
  <c r="J31" i="13"/>
  <c r="I31" i="13"/>
  <c r="J30" i="4"/>
  <c r="J30" i="12"/>
  <c r="J31" i="4"/>
  <c r="J31" i="12"/>
  <c r="I30" i="4"/>
  <c r="I30" i="12"/>
  <c r="I31" i="4"/>
  <c r="I31" i="12"/>
  <c r="J42" i="14"/>
  <c r="I12" i="14"/>
  <c r="I35" i="14"/>
  <c r="I36" i="14"/>
  <c r="J35" i="14"/>
  <c r="J34" i="14"/>
  <c r="I34" i="14"/>
  <c r="I30" i="14"/>
  <c r="J30" i="14"/>
  <c r="J31" i="14"/>
  <c r="I31" i="14"/>
  <c r="J17" i="14"/>
  <c r="J22" i="14"/>
  <c r="J23" i="14"/>
  <c r="J24" i="14"/>
  <c r="I22" i="14"/>
  <c r="I23" i="14"/>
  <c r="I24" i="14"/>
  <c r="J20" i="14"/>
  <c r="I18" i="14"/>
  <c r="I20" i="14"/>
  <c r="J16" i="14"/>
  <c r="J18" i="14"/>
  <c r="J19" i="14"/>
  <c r="I16" i="14"/>
  <c r="I17" i="14"/>
  <c r="I19" i="14"/>
  <c r="I11" i="14"/>
  <c r="J11" i="14"/>
  <c r="J10" i="14"/>
  <c r="J12" i="14"/>
  <c r="I10" i="14"/>
  <c r="J10" i="15"/>
  <c r="J11" i="15"/>
  <c r="J12" i="15"/>
  <c r="I10" i="15"/>
  <c r="I11" i="15"/>
  <c r="J10" i="16"/>
  <c r="J11" i="16"/>
  <c r="J12" i="16"/>
  <c r="I10" i="16"/>
  <c r="I11" i="16"/>
  <c r="I12" i="15"/>
  <c r="J16" i="15"/>
  <c r="I17" i="15"/>
  <c r="I18" i="15"/>
  <c r="I19" i="15"/>
  <c r="I34" i="16"/>
  <c r="I23" i="16"/>
  <c r="I16" i="15"/>
  <c r="I17" i="16"/>
  <c r="I18" i="16"/>
  <c r="I19" i="16"/>
  <c r="J19" i="15"/>
  <c r="J16" i="16"/>
  <c r="J17" i="15"/>
  <c r="J18" i="15"/>
  <c r="J19" i="16"/>
  <c r="I16" i="16"/>
  <c r="I24" i="15"/>
  <c r="I22" i="15"/>
  <c r="J30" i="15"/>
  <c r="J24" i="15"/>
  <c r="J23" i="15"/>
  <c r="J22" i="15"/>
  <c r="J24" i="16"/>
  <c r="J23" i="16"/>
  <c r="J22" i="16"/>
  <c r="I29" i="16"/>
  <c r="I24" i="16"/>
  <c r="I23" i="15"/>
  <c r="I22" i="16"/>
  <c r="J29" i="16"/>
  <c r="I30" i="15"/>
  <c r="I29" i="15"/>
  <c r="J30" i="16"/>
  <c r="J42" i="16"/>
  <c r="J34" i="16"/>
  <c r="J29" i="15"/>
  <c r="I30" i="16"/>
  <c r="J31" i="15"/>
  <c r="I31" i="15"/>
  <c r="J31" i="16"/>
  <c r="I31" i="16"/>
  <c r="J36" i="15"/>
  <c r="J35" i="15"/>
  <c r="I42" i="16"/>
  <c r="I36" i="15"/>
  <c r="I35" i="15"/>
  <c r="J36" i="16"/>
  <c r="J35" i="16"/>
  <c r="J34" i="15"/>
  <c r="I36" i="16"/>
  <c r="I35" i="16"/>
  <c r="I34" i="15"/>
  <c r="J42" i="15"/>
  <c r="I42" i="15"/>
</calcChain>
</file>

<file path=xl/sharedStrings.xml><?xml version="1.0" encoding="utf-8"?>
<sst xmlns="http://schemas.openxmlformats.org/spreadsheetml/2006/main" count="1203" uniqueCount="107">
  <si>
    <t>Certificate</t>
  </si>
  <si>
    <t>Applied &amp; Bachelor</t>
  </si>
  <si>
    <t>Master</t>
  </si>
  <si>
    <t>Doctoral</t>
  </si>
  <si>
    <t>NA</t>
  </si>
  <si>
    <t>-</t>
  </si>
  <si>
    <t>Diploma</t>
  </si>
  <si>
    <t># Completers in 2008 -</t>
  </si>
  <si>
    <t># Completers in 2009 -</t>
  </si>
  <si>
    <t># Completers in 2011 -</t>
  </si>
  <si>
    <t># Completers in 2012 -</t>
  </si>
  <si>
    <t>Credentials</t>
  </si>
  <si>
    <t># Completers in 2010 -</t>
  </si>
  <si>
    <t># Completers in 2014 -</t>
  </si>
  <si>
    <t># Completers in 2015 -</t>
  </si>
  <si>
    <t># Completers in 2017-</t>
  </si>
  <si>
    <t># Completers in 2013-</t>
  </si>
  <si>
    <t># Completers in 2016 -</t>
  </si>
  <si>
    <t># Completers in 2018-</t>
  </si>
  <si>
    <t>Sectors</t>
  </si>
  <si>
    <t>Full-time</t>
  </si>
  <si>
    <t>STEP ONE: Completion of Initial Credential in Same Sector</t>
  </si>
  <si>
    <t>STEP TWO: Completion of Initial Credential in Other Sectors</t>
  </si>
  <si>
    <t>STEP THREE: Completion of Any Credential in the System</t>
  </si>
  <si>
    <t>Typical Duration of Program</t>
  </si>
  <si>
    <t xml:space="preserve">Cumulative Total Completion Rate Typical Duration  + 1 yr </t>
  </si>
  <si>
    <t>Cumulative Total Completion Rate Typical Duration + 3 yrs</t>
  </si>
  <si>
    <t>Cohort Size - Total (New Students Only)</t>
  </si>
  <si>
    <t>% of completion in step one  typical duration +1 yr</t>
  </si>
  <si>
    <t>% of completion in step one typical duration + 3 yrs</t>
  </si>
  <si>
    <t>% of completion in step two  typical duration +1 yr</t>
  </si>
  <si>
    <t>% of completion in step two typical duration + 3 yrs</t>
  </si>
  <si>
    <t>% of completion in step three typical duration +1 yr</t>
  </si>
  <si>
    <t>% of completion in step three typical duration + 3 yrs</t>
  </si>
  <si>
    <t>3. Students can appear in multiple cohorts. For example, a student that enrolls in a certificate program in 2007-08, and then starts a diploma program in 2008-09, would be counted and tracked in two cohorts: the 2007-08 Certificate  cohort and the 2008-09 Diploma cohort.</t>
  </si>
  <si>
    <t>5. Some programs within a credential-program type combination are shorter/longer than the normal length listed. This algorithm uses the typical durations.</t>
  </si>
  <si>
    <t>6. Calculation does not count students studying/transferring to institutions outside Alberta.</t>
  </si>
  <si>
    <t>Undergraduate Universities</t>
  </si>
  <si>
    <t>(Baccalaureate and Applied Studies Institutions)</t>
  </si>
  <si>
    <t>Comprehensive Academic and Research Universities</t>
  </si>
  <si>
    <t>(Comprehensive Academic and Research Institutions)</t>
  </si>
  <si>
    <t>Comprehensive Community Colleges</t>
  </si>
  <si>
    <t>(Comprehensive Community Institutions)</t>
  </si>
  <si>
    <t>Independent Academic Institutions</t>
  </si>
  <si>
    <t>Polytechnic Institutions</t>
  </si>
  <si>
    <t>Specialized Arts and Culture Institutions</t>
  </si>
  <si>
    <t># Completers in 2007 -</t>
  </si>
  <si>
    <t># Completers in 2006 -</t>
  </si>
  <si>
    <t># Completers in 2005 -</t>
  </si>
  <si>
    <t>Full/Part-Time Status</t>
  </si>
  <si>
    <t>Title</t>
  </si>
  <si>
    <t>Alternative Title</t>
  </si>
  <si>
    <t>Description</t>
  </si>
  <si>
    <t>Usage Considerations</t>
  </si>
  <si>
    <t>Refer to the Methodology tab and Notes &amp; Limitations tab</t>
  </si>
  <si>
    <t>Frequency</t>
  </si>
  <si>
    <t>Annually</t>
  </si>
  <si>
    <t>Keywords</t>
  </si>
  <si>
    <t>Post-secondary completion, Completion rate, Backward tracking, Full-time, Post-secondary credentials, Post-secondary transfers, Post-secondary education, Education.</t>
  </si>
  <si>
    <t>Data/Information Security Classification</t>
  </si>
  <si>
    <t>Public</t>
  </si>
  <si>
    <t>Backward Completion Rate Methodology</t>
  </si>
  <si>
    <t>Data Dictionary</t>
  </si>
  <si>
    <t>Field Name</t>
  </si>
  <si>
    <t>Full/Part- Time Status</t>
  </si>
  <si>
    <t>Refer to the Defining Full-Time Students tab for detailed methodology.</t>
  </si>
  <si>
    <t>Typical Duration of Programs</t>
  </si>
  <si>
    <t>Typical program duration is used to determine the tracking timeline for each credential types. For details of typical duration refer to the Methodology tab.</t>
  </si>
  <si>
    <t>Starting Cohort</t>
  </si>
  <si>
    <t>Cumulative Total Completion Rate 1 Year after Typical Duration</t>
  </si>
  <si>
    <t>Sum of completion rates of step one, two and three at one year after typical duration. For details of the steps of tracking, refer to the Methodology tab.</t>
  </si>
  <si>
    <t>Cumulative Total Completion Rate 3 Years after Typical Duration</t>
  </si>
  <si>
    <t xml:space="preserve">Sum of completion rates of step one, two and three at three years after typical duration. For details of the steps of tracking, refer to the Methodology tab. </t>
  </si>
  <si>
    <t>Cohort Size Full-Time (New Students Only)</t>
  </si>
  <si>
    <t>Total number of new full-time students included in the tracking. Refer to the Methodology tab for details of definition and identification.</t>
  </si>
  <si>
    <t>Step one of tracking completion. Columns K - S show detailed number of completors identified in this step. For details of the definition of step one tracking, refer to the Methodology tab.</t>
  </si>
  <si>
    <t>Step One Completion Rate 1 Year after Typical Duration</t>
  </si>
  <si>
    <t>Step one completion rate at one year after typical duration.</t>
  </si>
  <si>
    <t>Step One Completion Rate 3 Years after Typical Duration</t>
  </si>
  <si>
    <t>Step one completion rate at three years after typical duration.</t>
  </si>
  <si>
    <t>Step two of tracking completion. Columns V - AD show detailed number of completors identified in this step. For details of the definition of step two tracking, refer to the Methodology tab.</t>
  </si>
  <si>
    <t>Step Two Completion Rate 1 Year after Typical Duration</t>
  </si>
  <si>
    <t>Step two completion rate at one year after typical duration.</t>
  </si>
  <si>
    <t>Step Two Completion Rate 3 Years after Typical Duration</t>
  </si>
  <si>
    <t>Step two completion rate at three years after typical duration.</t>
  </si>
  <si>
    <t>Step three of tracking completion. Columns AG - AO show detailed number of completors identified in this step. For details of the definition of step three tracking, refer to the Methodology tab.</t>
  </si>
  <si>
    <t>Step Three Completion Rate 1 Year after Typical Duration</t>
  </si>
  <si>
    <t>Step three completion rate at one year after typical duration. For doctoral cohorts this calculation is conducted at seven years after initial enrolment. For all other credential types this calculation is conducted at five years after initial enrolment. For details refer to the Methodology tab.</t>
  </si>
  <si>
    <t>Step Three Completion Rate 3 Years after Typical Duration</t>
  </si>
  <si>
    <t>Step three completion rate at one year after typical duration. For doctoral cohorts this calculation is conducted at nine years after initial enrolment. For all other credential types this calculation is conducted at seven years after initial enrolment. For details refer to the Methodology tab.</t>
  </si>
  <si>
    <t>Percentage of students/records that completed any credential programs within the completion timeline given the number of students/records in the completing cohort by sectors &amp; credential-program type combination.</t>
  </si>
  <si>
    <t>Credential types are certificate, diploma, applied &amp; bachelors degree, master degree and doctoral degree.</t>
  </si>
  <si>
    <t>Credential Types</t>
  </si>
  <si>
    <t>STEP TWO: Completion of Initial Credential at Other Sectors</t>
  </si>
  <si>
    <t>STEP ONE: Completion of Initial Credential at Initial Sector</t>
  </si>
  <si>
    <t>Source: Alberta Advanced Education, Learner and Enrolment Reporting System</t>
  </si>
  <si>
    <t>1. Calculation does not include non-credential programs, apprenticeship, Private Career Colleges or First Nations Colleges.</t>
  </si>
  <si>
    <t>4. New students with the same Sector-Credential Type-Program Type combination may not be tracked separately (i.e. students taking two Bachelor's programs at the same time, or a Bachelor’s student quits/completes the program and then starts another Bachelor’s program in the same sector within three years).</t>
  </si>
  <si>
    <t>7. Alberta University of the Arts (Alberta College of Art and Design) was grouped into the Specialized Arts and Culture Institutions sector prior to 2019. This grouping will be remained in this reporting for cohorts prior to the 2018/19 academic year.</t>
  </si>
  <si>
    <t># Completers in 2019-</t>
  </si>
  <si>
    <t># Completers in 2020-</t>
  </si>
  <si>
    <t>Alberta Post-Secondary Backward Tracking Completion Rates at the Sector Level - 2020/21 -2013/14 Cohorts, Full-Time Students</t>
  </si>
  <si>
    <t>Completion Rate Methodology</t>
  </si>
  <si>
    <t>Alberta Post-Secondary Backward Tracking Completion Rates at the Sector Level by Credential Type 2020-2013 Cohorts, Full-time Students</t>
  </si>
  <si>
    <t>2. Full calculations were completed based on available data. Calculation will be updated annually when new enrolment data becomes available.</t>
  </si>
  <si>
    <t>Alberta Post-Secondary Backward Tracking Completion Rates at the Sector Level by Credential Type 2020/21 -2013/14 Cohorts, Full-Time Students</t>
  </si>
  <si>
    <t>Using the rule of “typical program duration + 3 years” and counting backwards to determine the starting cohorts to be included in a completing cohort. If we are to track and report the 2020-21 completing cohort. Then we need to group the 2017-18 certificate starting cohort, 2016-17 diploma starting cohort, 2014-15 Applied &amp; Bachelors starting cohort, 2015-16 Master starting cohort and 2012-13 Doctoral starting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</si>
</sst>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5" x14ac:knownFonts="1">
    <font>
      <sz val="11"/>
      <color theme="1"/>
      <name val="Calibri"/>
      <family val="2"/>
      <scheme val="minor"/>
    </font>
    <font>
      <b/>
      <sz val="11"/>
      <color theme="1"/>
      <name val="Calibri"/>
      <family val="2"/>
      <scheme val="minor"/>
    </font>
    <font>
      <sz val="8"/>
      <color theme="1"/>
      <name val="Calibri"/>
      <family val="2"/>
      <scheme val="minor"/>
    </font>
    <font>
      <sz val="11"/>
      <name val="Calibri"/>
      <family val="2"/>
      <scheme val="minor"/>
    </font>
    <font>
      <sz val="11"/>
      <color theme="1"/>
      <name val="Calibri"/>
      <family val="2"/>
      <scheme val="minor"/>
    </font>
    <font>
      <b/>
      <sz val="10"/>
      <name val="Calibri"/>
      <family val="2"/>
    </font>
    <font>
      <b/>
      <sz val="14"/>
      <name val="Calibri"/>
      <family val="2"/>
    </font>
    <font>
      <sz val="10"/>
      <name val="Calibri"/>
      <family val="2"/>
    </font>
    <font>
      <sz val="10"/>
      <color theme="1"/>
      <name val="Calibri"/>
      <family val="2"/>
      <scheme val="minor"/>
    </font>
    <font>
      <b/>
      <sz val="12"/>
      <color theme="3" tint="0.39997558519241921"/>
      <name val="Calibri"/>
      <family val="2"/>
    </font>
    <font>
      <b/>
      <sz val="12"/>
      <color theme="1"/>
      <name val="Calibri"/>
      <family val="2"/>
    </font>
    <font>
      <sz val="10"/>
      <color theme="1"/>
      <name val="Calibri"/>
      <family val="2"/>
    </font>
    <font>
      <b/>
      <sz val="12"/>
      <color theme="5"/>
      <name val="Calibri"/>
      <family val="2"/>
    </font>
    <font>
      <b/>
      <sz val="10"/>
      <color theme="1"/>
      <name val="Calibri"/>
      <family val="2"/>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24">
    <border>
      <left/>
      <right/>
      <top/>
      <bottom/>
      <diagonal/>
    </border>
    <border>
      <left/>
      <right style="thin">
        <color indexed="64"/>
      </right>
      <top/>
      <bottom/>
      <diagonal/>
    </border>
    <border>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indexed="64"/>
      </right>
      <top/>
      <bottom style="medium">
        <color auto="1"/>
      </bottom>
      <diagonal/>
    </border>
    <border>
      <left/>
      <right style="thin">
        <color auto="1"/>
      </right>
      <top style="medium">
        <color auto="1"/>
      </top>
      <bottom style="medium">
        <color auto="1"/>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style="medium">
        <color auto="1"/>
      </top>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style="thin">
        <color theme="3" tint="0.59996337778862885"/>
      </right>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5"/>
      </left>
      <right/>
      <top/>
      <bottom/>
      <diagonal/>
    </border>
    <border>
      <left/>
      <right style="medium">
        <color theme="3" tint="0.59996337778862885"/>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s>
  <cellStyleXfs count="4">
    <xf numFmtId="0" fontId="0" fillId="0" borderId="0"/>
    <xf numFmtId="9" fontId="4" fillId="0" borderId="0" applyFont="0" applyFill="0" applyBorder="0" applyAlignment="0" applyProtection="0"/>
    <xf numFmtId="43" fontId="4" fillId="0" borderId="0" applyFont="0" applyFill="0" applyBorder="0" applyAlignment="0" applyProtection="0"/>
    <xf numFmtId="0" fontId="14" fillId="0" borderId="0" applyNumberFormat="0" applyFill="0" applyBorder="0" applyAlignment="0" applyProtection="0"/>
  </cellStyleXfs>
  <cellXfs count="144">
    <xf numFmtId="0" fontId="0" fillId="0" borderId="0" xfId="0"/>
    <xf numFmtId="0" fontId="0" fillId="0" borderId="0" xfId="0" applyAlignment="1">
      <alignment wrapText="1"/>
    </xf>
    <xf numFmtId="0" fontId="0" fillId="0" borderId="0" xfId="0" applyAlignment="1"/>
    <xf numFmtId="0" fontId="1" fillId="0" borderId="0" xfId="0" applyFont="1"/>
    <xf numFmtId="0" fontId="1" fillId="0" borderId="0" xfId="0" applyFont="1" applyAlignment="1"/>
    <xf numFmtId="0" fontId="1" fillId="2" borderId="0" xfId="0" applyFont="1" applyFill="1"/>
    <xf numFmtId="0" fontId="1" fillId="0" borderId="3" xfId="0" applyFont="1" applyBorder="1"/>
    <xf numFmtId="0" fontId="1" fillId="2" borderId="6" xfId="0" applyFont="1" applyFill="1" applyBorder="1"/>
    <xf numFmtId="0" fontId="0" fillId="0" borderId="6" xfId="0" applyBorder="1"/>
    <xf numFmtId="0" fontId="0" fillId="0" borderId="6" xfId="0" applyBorder="1" applyAlignment="1">
      <alignment vertical="top" wrapText="1"/>
    </xf>
    <xf numFmtId="0" fontId="1" fillId="0" borderId="0" xfId="0" applyFont="1" applyAlignment="1">
      <alignment horizontal="right"/>
    </xf>
    <xf numFmtId="0" fontId="1" fillId="0" borderId="4" xfId="0" applyFont="1" applyBorder="1" applyAlignment="1">
      <alignment horizontal="right"/>
    </xf>
    <xf numFmtId="0" fontId="1" fillId="2" borderId="5" xfId="0" applyFont="1" applyFill="1" applyBorder="1" applyAlignment="1">
      <alignment horizontal="right"/>
    </xf>
    <xf numFmtId="3" fontId="1" fillId="2" borderId="5" xfId="0" applyNumberFormat="1" applyFont="1" applyFill="1" applyBorder="1" applyAlignment="1">
      <alignment horizontal="right"/>
    </xf>
    <xf numFmtId="0" fontId="1" fillId="0" borderId="2" xfId="0" applyFont="1" applyBorder="1"/>
    <xf numFmtId="0" fontId="0" fillId="0" borderId="7" xfId="0" applyBorder="1"/>
    <xf numFmtId="0" fontId="0" fillId="0" borderId="0" xfId="0" applyBorder="1"/>
    <xf numFmtId="0" fontId="0" fillId="0" borderId="0" xfId="0" applyBorder="1" applyAlignment="1">
      <alignment wrapText="1"/>
    </xf>
    <xf numFmtId="0" fontId="0" fillId="0" borderId="1" xfId="0" applyBorder="1"/>
    <xf numFmtId="0" fontId="1" fillId="0" borderId="10" xfId="0" applyFont="1" applyBorder="1"/>
    <xf numFmtId="0" fontId="0" fillId="0" borderId="10" xfId="0" applyBorder="1" applyAlignment="1">
      <alignment vertical="top" wrapText="1"/>
    </xf>
    <xf numFmtId="0" fontId="0" fillId="0" borderId="1" xfId="0" applyBorder="1" applyAlignment="1">
      <alignment wrapText="1"/>
    </xf>
    <xf numFmtId="0" fontId="0" fillId="0" borderId="11" xfId="0" applyBorder="1"/>
    <xf numFmtId="0" fontId="1" fillId="0" borderId="8" xfId="0" applyFont="1" applyBorder="1" applyAlignment="1">
      <alignment horizontal="left" vertical="top" wrapText="1"/>
    </xf>
    <xf numFmtId="3" fontId="1" fillId="2" borderId="8" xfId="0" applyNumberFormat="1" applyFont="1" applyFill="1" applyBorder="1" applyAlignment="1">
      <alignment horizontal="right"/>
    </xf>
    <xf numFmtId="0" fontId="1" fillId="2" borderId="0" xfId="0" applyFont="1" applyFill="1" applyBorder="1"/>
    <xf numFmtId="0" fontId="1" fillId="2" borderId="0" xfId="0" applyFont="1" applyFill="1" applyAlignment="1">
      <alignment horizontal="center"/>
    </xf>
    <xf numFmtId="0" fontId="1" fillId="2" borderId="1" xfId="0" applyFont="1" applyFill="1" applyBorder="1"/>
    <xf numFmtId="3" fontId="1" fillId="2" borderId="0" xfId="0" applyNumberFormat="1" applyFont="1" applyFill="1" applyBorder="1"/>
    <xf numFmtId="3" fontId="1" fillId="2" borderId="1" xfId="0" applyNumberFormat="1" applyFont="1" applyFill="1" applyBorder="1"/>
    <xf numFmtId="0" fontId="1" fillId="2" borderId="0" xfId="0" applyFont="1" applyFill="1" applyBorder="1" applyAlignment="1">
      <alignment horizontal="center"/>
    </xf>
    <xf numFmtId="0" fontId="1" fillId="0" borderId="0" xfId="0" applyFont="1" applyBorder="1"/>
    <xf numFmtId="0" fontId="1" fillId="0" borderId="7" xfId="0" applyFont="1" applyBorder="1"/>
    <xf numFmtId="0" fontId="1" fillId="2" borderId="6" xfId="0" applyFont="1" applyFill="1" applyBorder="1" applyAlignment="1">
      <alignment horizontal="center"/>
    </xf>
    <xf numFmtId="3" fontId="1" fillId="2" borderId="6" xfId="0" applyNumberFormat="1" applyFont="1" applyFill="1" applyBorder="1"/>
    <xf numFmtId="3" fontId="1" fillId="2" borderId="9" xfId="0" applyNumberFormat="1" applyFont="1" applyFill="1" applyBorder="1"/>
    <xf numFmtId="0" fontId="1" fillId="2" borderId="9" xfId="0" applyFont="1" applyFill="1" applyBorder="1"/>
    <xf numFmtId="0" fontId="1" fillId="0" borderId="6" xfId="0" applyFont="1" applyBorder="1"/>
    <xf numFmtId="0" fontId="2" fillId="2" borderId="0" xfId="0" applyFont="1" applyFill="1"/>
    <xf numFmtId="0" fontId="2" fillId="2" borderId="1" xfId="0" applyFont="1" applyFill="1" applyBorder="1"/>
    <xf numFmtId="0" fontId="2" fillId="2" borderId="5" xfId="0" applyFont="1" applyFill="1" applyBorder="1"/>
    <xf numFmtId="0" fontId="2" fillId="2" borderId="6" xfId="0" applyFont="1" applyFill="1" applyBorder="1"/>
    <xf numFmtId="0" fontId="1" fillId="0" borderId="6" xfId="0" applyFont="1" applyBorder="1" applyAlignment="1">
      <alignment vertical="top" wrapText="1"/>
    </xf>
    <xf numFmtId="0" fontId="2" fillId="2" borderId="0" xfId="0" applyFont="1" applyFill="1" applyBorder="1"/>
    <xf numFmtId="0" fontId="0" fillId="0" borderId="0" xfId="0" applyFill="1" applyBorder="1"/>
    <xf numFmtId="0" fontId="0" fillId="0" borderId="0" xfId="0" applyFill="1"/>
    <xf numFmtId="0" fontId="1" fillId="0" borderId="0" xfId="0" applyFont="1" applyFill="1" applyBorder="1"/>
    <xf numFmtId="0" fontId="1" fillId="0" borderId="0" xfId="0" applyFont="1" applyFill="1"/>
    <xf numFmtId="0" fontId="0" fillId="0" borderId="6" xfId="0" applyFill="1" applyBorder="1"/>
    <xf numFmtId="0" fontId="2" fillId="0" borderId="0" xfId="0" applyFont="1" applyFill="1" applyBorder="1"/>
    <xf numFmtId="0" fontId="2" fillId="0" borderId="6" xfId="0" applyFont="1" applyFill="1" applyBorder="1"/>
    <xf numFmtId="0" fontId="1" fillId="0" borderId="6" xfId="0" applyFont="1" applyFill="1" applyBorder="1"/>
    <xf numFmtId="0" fontId="0" fillId="0" borderId="0" xfId="0" applyFont="1"/>
    <xf numFmtId="0" fontId="0" fillId="2" borderId="0" xfId="0" applyFont="1" applyFill="1"/>
    <xf numFmtId="0" fontId="0" fillId="2" borderId="0" xfId="0" applyFont="1" applyFill="1" applyAlignment="1">
      <alignment horizontal="center"/>
    </xf>
    <xf numFmtId="3" fontId="0" fillId="2" borderId="5" xfId="0" applyNumberFormat="1" applyFont="1" applyFill="1" applyBorder="1" applyAlignment="1">
      <alignment horizontal="right"/>
    </xf>
    <xf numFmtId="3" fontId="0" fillId="2" borderId="0" xfId="0" applyNumberFormat="1" applyFont="1" applyFill="1" applyBorder="1"/>
    <xf numFmtId="3" fontId="0" fillId="2" borderId="1" xfId="0" applyNumberFormat="1" applyFont="1" applyFill="1" applyBorder="1"/>
    <xf numFmtId="0" fontId="0" fillId="2" borderId="0" xfId="0" applyFont="1" applyFill="1" applyBorder="1"/>
    <xf numFmtId="0" fontId="0" fillId="2" borderId="1" xfId="0" applyFont="1" applyFill="1" applyBorder="1"/>
    <xf numFmtId="0" fontId="0" fillId="2" borderId="0" xfId="0" applyFont="1" applyFill="1" applyBorder="1" applyAlignment="1">
      <alignment horizontal="center"/>
    </xf>
    <xf numFmtId="0" fontId="0" fillId="2" borderId="5" xfId="0" applyFont="1" applyFill="1" applyBorder="1" applyAlignment="1">
      <alignment horizontal="right"/>
    </xf>
    <xf numFmtId="0" fontId="0" fillId="2" borderId="6" xfId="0" applyFont="1" applyFill="1" applyBorder="1" applyAlignment="1">
      <alignment horizontal="center"/>
    </xf>
    <xf numFmtId="3" fontId="0" fillId="2" borderId="8" xfId="0" applyNumberFormat="1" applyFont="1" applyFill="1" applyBorder="1" applyAlignment="1">
      <alignment horizontal="right"/>
    </xf>
    <xf numFmtId="3" fontId="0" fillId="2" borderId="6" xfId="0" applyNumberFormat="1" applyFont="1" applyFill="1" applyBorder="1"/>
    <xf numFmtId="3" fontId="0" fillId="2" borderId="9" xfId="0" applyNumberFormat="1" applyFont="1" applyFill="1" applyBorder="1"/>
    <xf numFmtId="0" fontId="0" fillId="2" borderId="6" xfId="0" applyFont="1" applyFill="1" applyBorder="1"/>
    <xf numFmtId="0" fontId="0" fillId="2" borderId="9" xfId="0" applyFont="1" applyFill="1" applyBorder="1"/>
    <xf numFmtId="0" fontId="0" fillId="2" borderId="14" xfId="0" applyFont="1" applyFill="1" applyBorder="1"/>
    <xf numFmtId="0" fontId="3" fillId="2" borderId="0" xfId="0" applyFont="1" applyFill="1"/>
    <xf numFmtId="0" fontId="0" fillId="2" borderId="5" xfId="0" applyFont="1" applyFill="1" applyBorder="1"/>
    <xf numFmtId="3" fontId="0" fillId="2" borderId="5" xfId="0" applyNumberFormat="1" applyFont="1" applyFill="1" applyBorder="1"/>
    <xf numFmtId="0" fontId="0" fillId="2" borderId="8" xfId="0" applyFont="1" applyFill="1" applyBorder="1" applyAlignment="1">
      <alignment horizontal="right"/>
    </xf>
    <xf numFmtId="3" fontId="0" fillId="2" borderId="0" xfId="0" applyNumberFormat="1" applyFont="1" applyFill="1"/>
    <xf numFmtId="0" fontId="0" fillId="2" borderId="8" xfId="0" applyFont="1" applyFill="1" applyBorder="1"/>
    <xf numFmtId="0" fontId="0" fillId="3" borderId="0" xfId="0" applyFill="1" applyBorder="1"/>
    <xf numFmtId="0" fontId="1" fillId="3" borderId="0" xfId="0" applyFont="1" applyFill="1" applyBorder="1"/>
    <xf numFmtId="0" fontId="2" fillId="3" borderId="0" xfId="0" applyFont="1" applyFill="1" applyBorder="1"/>
    <xf numFmtId="0" fontId="1" fillId="2" borderId="16" xfId="0" applyFont="1" applyFill="1" applyBorder="1"/>
    <xf numFmtId="3" fontId="0" fillId="2" borderId="8" xfId="0" applyNumberFormat="1" applyFont="1" applyFill="1" applyBorder="1"/>
    <xf numFmtId="0" fontId="1" fillId="0" borderId="6" xfId="0" applyFont="1" applyBorder="1" applyAlignment="1">
      <alignment horizontal="left" vertical="top" wrapText="1"/>
    </xf>
    <xf numFmtId="0" fontId="0" fillId="3" borderId="17" xfId="0" applyFill="1" applyBorder="1"/>
    <xf numFmtId="0" fontId="5" fillId="3" borderId="18" xfId="0" applyFont="1" applyFill="1" applyBorder="1" applyAlignment="1">
      <alignment horizontal="left" vertical="top"/>
    </xf>
    <xf numFmtId="0" fontId="6" fillId="4" borderId="19" xfId="0" applyFont="1" applyFill="1" applyBorder="1" applyAlignment="1">
      <alignment horizontal="left" vertical="top" wrapText="1"/>
    </xf>
    <xf numFmtId="0" fontId="5" fillId="3" borderId="20" xfId="0" applyFont="1" applyFill="1" applyBorder="1" applyAlignment="1">
      <alignment horizontal="left" vertical="top"/>
    </xf>
    <xf numFmtId="0" fontId="0" fillId="3" borderId="21" xfId="0" applyFill="1" applyBorder="1"/>
    <xf numFmtId="0" fontId="7" fillId="3" borderId="21" xfId="0" applyFont="1" applyFill="1" applyBorder="1" applyAlignment="1">
      <alignment horizontal="left" vertical="top" wrapText="1"/>
    </xf>
    <xf numFmtId="0" fontId="8" fillId="3" borderId="21" xfId="0" applyFont="1" applyFill="1" applyBorder="1"/>
    <xf numFmtId="0" fontId="7" fillId="3" borderId="21" xfId="0" applyFont="1" applyFill="1" applyBorder="1" applyAlignment="1">
      <alignment horizontal="left" vertical="top"/>
    </xf>
    <xf numFmtId="0" fontId="1" fillId="3" borderId="0" xfId="0" applyFont="1" applyFill="1" applyAlignment="1">
      <alignment horizontal="center"/>
    </xf>
    <xf numFmtId="0" fontId="0" fillId="3" borderId="0" xfId="0" applyFill="1"/>
    <xf numFmtId="0" fontId="0" fillId="3" borderId="0" xfId="0" applyFont="1" applyFill="1"/>
    <xf numFmtId="0" fontId="11" fillId="3" borderId="0" xfId="0" applyFont="1" applyFill="1"/>
    <xf numFmtId="0" fontId="12" fillId="3" borderId="0" xfId="0" applyFont="1" applyFill="1" applyBorder="1" applyAlignment="1"/>
    <xf numFmtId="0" fontId="13" fillId="3" borderId="22" xfId="0" applyFont="1" applyFill="1" applyBorder="1"/>
    <xf numFmtId="0" fontId="13" fillId="3" borderId="0" xfId="0" applyFont="1" applyFill="1" applyBorder="1"/>
    <xf numFmtId="0" fontId="8" fillId="3" borderId="22" xfId="0" applyFont="1" applyFill="1" applyBorder="1"/>
    <xf numFmtId="0" fontId="11" fillId="3" borderId="22" xfId="0" applyFont="1" applyFill="1" applyBorder="1" applyAlignment="1">
      <alignment wrapText="1"/>
    </xf>
    <xf numFmtId="0" fontId="11" fillId="3" borderId="0" xfId="0" applyFont="1" applyFill="1" applyAlignment="1">
      <alignment wrapText="1"/>
    </xf>
    <xf numFmtId="9" fontId="0" fillId="0" borderId="0" xfId="1" applyFont="1"/>
    <xf numFmtId="9" fontId="1" fillId="0" borderId="3" xfId="1" applyFont="1" applyBorder="1"/>
    <xf numFmtId="9" fontId="1" fillId="0" borderId="4" xfId="1" applyFont="1" applyBorder="1"/>
    <xf numFmtId="9" fontId="0" fillId="0" borderId="6" xfId="1" applyFont="1" applyBorder="1" applyAlignment="1">
      <alignment vertical="top" wrapText="1"/>
    </xf>
    <xf numFmtId="9" fontId="0" fillId="0" borderId="7" xfId="1" applyFont="1" applyBorder="1" applyAlignment="1">
      <alignment vertical="top" wrapText="1"/>
    </xf>
    <xf numFmtId="9" fontId="0" fillId="2" borderId="0" xfId="1" applyFont="1" applyFill="1" applyBorder="1"/>
    <xf numFmtId="9" fontId="0" fillId="2" borderId="2" xfId="1" applyFont="1" applyFill="1" applyBorder="1"/>
    <xf numFmtId="9" fontId="0" fillId="2" borderId="6" xfId="1" applyFont="1" applyFill="1" applyBorder="1"/>
    <xf numFmtId="9" fontId="0" fillId="2" borderId="7" xfId="1" applyFont="1" applyFill="1" applyBorder="1"/>
    <xf numFmtId="9" fontId="1" fillId="2" borderId="0" xfId="1" applyFont="1" applyFill="1" applyBorder="1"/>
    <xf numFmtId="9" fontId="1" fillId="2" borderId="2" xfId="1" applyFont="1" applyFill="1" applyBorder="1"/>
    <xf numFmtId="9" fontId="2" fillId="2" borderId="0" xfId="1" applyFont="1" applyFill="1" applyBorder="1"/>
    <xf numFmtId="9" fontId="2" fillId="2" borderId="2" xfId="1" applyFont="1" applyFill="1" applyBorder="1"/>
    <xf numFmtId="9" fontId="1" fillId="2" borderId="6" xfId="1" applyFont="1" applyFill="1" applyBorder="1"/>
    <xf numFmtId="9" fontId="1" fillId="2" borderId="7" xfId="1" applyFont="1" applyFill="1" applyBorder="1"/>
    <xf numFmtId="9" fontId="0" fillId="0" borderId="0" xfId="1" applyFont="1" applyAlignment="1"/>
    <xf numFmtId="9" fontId="1" fillId="0" borderId="7" xfId="1" applyFont="1" applyBorder="1" applyAlignment="1">
      <alignment vertical="top" wrapText="1"/>
    </xf>
    <xf numFmtId="9" fontId="0" fillId="2" borderId="0" xfId="1" applyFont="1" applyFill="1"/>
    <xf numFmtId="9" fontId="0" fillId="2" borderId="2" xfId="1" applyFont="1" applyFill="1" applyBorder="1" applyAlignment="1">
      <alignment horizontal="right"/>
    </xf>
    <xf numFmtId="9" fontId="0" fillId="2" borderId="7" xfId="1" applyFont="1" applyFill="1" applyBorder="1" applyAlignment="1">
      <alignment horizontal="right"/>
    </xf>
    <xf numFmtId="9" fontId="1" fillId="2" borderId="2" xfId="1" applyFont="1" applyFill="1" applyBorder="1" applyAlignment="1">
      <alignment horizontal="right"/>
    </xf>
    <xf numFmtId="9" fontId="2" fillId="2" borderId="0" xfId="1" applyFont="1" applyFill="1"/>
    <xf numFmtId="9" fontId="2" fillId="2" borderId="7" xfId="1" applyFont="1" applyFill="1" applyBorder="1" applyAlignment="1">
      <alignment horizontal="right"/>
    </xf>
    <xf numFmtId="9" fontId="1" fillId="0" borderId="0" xfId="1" applyFont="1" applyFill="1" applyBorder="1"/>
    <xf numFmtId="9" fontId="0" fillId="0" borderId="2" xfId="1" applyFont="1" applyBorder="1"/>
    <xf numFmtId="9" fontId="0" fillId="0" borderId="0" xfId="1" applyFont="1" applyAlignment="1">
      <alignment wrapText="1"/>
    </xf>
    <xf numFmtId="9" fontId="0" fillId="0" borderId="2" xfId="1" applyFont="1" applyBorder="1" applyAlignment="1">
      <alignment wrapText="1"/>
    </xf>
    <xf numFmtId="9" fontId="1" fillId="0" borderId="0" xfId="1" applyFont="1" applyAlignment="1">
      <alignment horizontal="right"/>
    </xf>
    <xf numFmtId="9" fontId="0" fillId="0" borderId="0" xfId="1" applyFont="1" applyBorder="1"/>
    <xf numFmtId="9" fontId="0" fillId="2" borderId="12" xfId="1" applyFont="1" applyFill="1" applyBorder="1"/>
    <xf numFmtId="9" fontId="0" fillId="2" borderId="13" xfId="1" applyFont="1" applyFill="1" applyBorder="1"/>
    <xf numFmtId="0" fontId="0" fillId="0" borderId="3" xfId="0" applyBorder="1" applyAlignment="1">
      <alignment vertical="top" wrapText="1"/>
    </xf>
    <xf numFmtId="3" fontId="0" fillId="2" borderId="0" xfId="2" applyNumberFormat="1" applyFont="1" applyFill="1"/>
    <xf numFmtId="0" fontId="0" fillId="0" borderId="15" xfId="0" applyBorder="1" applyAlignment="1">
      <alignment vertical="top" wrapText="1"/>
    </xf>
    <xf numFmtId="3" fontId="0" fillId="2" borderId="1" xfId="2" applyNumberFormat="1" applyFont="1" applyFill="1" applyBorder="1"/>
    <xf numFmtId="9" fontId="0" fillId="2" borderId="0" xfId="1" applyFont="1" applyFill="1" applyBorder="1" applyAlignment="1">
      <alignment horizontal="right"/>
    </xf>
    <xf numFmtId="9" fontId="0" fillId="2" borderId="6" xfId="1" applyFont="1" applyFill="1" applyBorder="1" applyAlignment="1">
      <alignment horizontal="right"/>
    </xf>
    <xf numFmtId="0" fontId="0" fillId="2" borderId="23" xfId="0" applyFont="1" applyFill="1" applyBorder="1"/>
    <xf numFmtId="0" fontId="0" fillId="2" borderId="5" xfId="0" applyFill="1" applyBorder="1"/>
    <xf numFmtId="0" fontId="9" fillId="0" borderId="0" xfId="0" applyFont="1" applyBorder="1" applyAlignment="1">
      <alignment horizontal="center"/>
    </xf>
    <xf numFmtId="0" fontId="10" fillId="3" borderId="0" xfId="0" applyFont="1" applyFill="1" applyAlignment="1">
      <alignment horizontal="center"/>
    </xf>
    <xf numFmtId="0" fontId="9" fillId="3" borderId="0" xfId="0" applyFont="1" applyFill="1" applyBorder="1" applyAlignment="1">
      <alignment horizontal="center"/>
    </xf>
    <xf numFmtId="0" fontId="1" fillId="0" borderId="15" xfId="0" applyFont="1" applyBorder="1" applyAlignment="1">
      <alignment vertical="top"/>
    </xf>
    <xf numFmtId="0" fontId="1" fillId="0" borderId="3" xfId="0" applyFont="1" applyBorder="1" applyAlignment="1">
      <alignment vertical="top"/>
    </xf>
    <xf numFmtId="0" fontId="14" fillId="3" borderId="0" xfId="3" applyFill="1" applyAlignment="1">
      <alignment horizontal="center"/>
    </xf>
  </cellXfs>
  <cellStyles count="4">
    <cellStyle name="Comma" xfId="2" builtinId="3"/>
    <cellStyle name="Hyperlink" xfId="3" builtinId="8"/>
    <cellStyle name="Normal" xfId="0" builtinId="0"/>
    <cellStyle name="Percent" xfId="1" builtinId="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0</xdr:rowOff>
    </xdr:from>
    <xdr:to>
      <xdr:col>1</xdr:col>
      <xdr:colOff>723901</xdr:colOff>
      <xdr:row>0</xdr:row>
      <xdr:rowOff>531495</xdr:rowOff>
    </xdr:to>
    <xdr:pic>
      <xdr:nvPicPr>
        <xdr:cNvPr id="2" name="Picture 1"/>
        <xdr:cNvPicPr>
          <a:picLocks noChangeAspect="1"/>
        </xdr:cNvPicPr>
      </xdr:nvPicPr>
      <xdr:blipFill>
        <a:blip xmlns:r="http://schemas.openxmlformats.org/officeDocument/2006/relationships" r:embed="rId1"/>
        <a:stretch>
          <a:fillRect/>
        </a:stretch>
      </xdr:blipFill>
      <xdr:spPr>
        <a:xfrm>
          <a:off x="66676" y="0"/>
          <a:ext cx="2800350" cy="531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Goa\shared\AE\ALCP\ACDC\Research\Graduation%20Rate\Data%20try\Completion%20Rate\Publication\2020-2014\Backward%20Tracking%20Algorithm%20Jan%20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E15" sqref="E15"/>
    </sheetView>
  </sheetViews>
  <sheetFormatPr defaultRowHeight="15" x14ac:dyDescent="0.25"/>
  <cols>
    <col min="1" max="1" width="32.140625" style="75" customWidth="1"/>
    <col min="2" max="2" width="77.140625" style="75" customWidth="1"/>
    <col min="3" max="3" width="41.28515625" style="75" customWidth="1"/>
    <col min="4" max="16384" width="9.140625" style="75"/>
  </cols>
  <sheetData>
    <row r="1" spans="1:2" ht="42.75" customHeight="1" thickBot="1" x14ac:dyDescent="0.3">
      <c r="B1" s="81"/>
    </row>
    <row r="2" spans="1:2" ht="63" customHeight="1" x14ac:dyDescent="0.25">
      <c r="A2" s="82" t="s">
        <v>50</v>
      </c>
      <c r="B2" s="83" t="s">
        <v>103</v>
      </c>
    </row>
    <row r="3" spans="1:2" x14ac:dyDescent="0.25">
      <c r="A3" s="84" t="s">
        <v>51</v>
      </c>
      <c r="B3" s="85"/>
    </row>
    <row r="4" spans="1:2" ht="55.5" customHeight="1" x14ac:dyDescent="0.25">
      <c r="A4" s="84" t="s">
        <v>52</v>
      </c>
      <c r="B4" s="86" t="s">
        <v>90</v>
      </c>
    </row>
    <row r="5" spans="1:2" x14ac:dyDescent="0.25">
      <c r="A5" s="84" t="s">
        <v>53</v>
      </c>
      <c r="B5" s="87" t="s">
        <v>54</v>
      </c>
    </row>
    <row r="6" spans="1:2" x14ac:dyDescent="0.25">
      <c r="A6" s="84" t="s">
        <v>55</v>
      </c>
      <c r="B6" s="88" t="s">
        <v>56</v>
      </c>
    </row>
    <row r="7" spans="1:2" ht="30" customHeight="1" x14ac:dyDescent="0.25">
      <c r="A7" s="84" t="s">
        <v>57</v>
      </c>
      <c r="B7" s="86" t="s">
        <v>58</v>
      </c>
    </row>
    <row r="8" spans="1:2" x14ac:dyDescent="0.25">
      <c r="A8" s="84" t="s">
        <v>59</v>
      </c>
      <c r="B8" s="86" t="s">
        <v>60</v>
      </c>
    </row>
  </sheetData>
  <conditionalFormatting sqref="B7:B8">
    <cfRule type="containsBlanks" dxfId="2" priority="1">
      <formula>LEN(TRIM(B7))=0</formula>
    </cfRule>
  </conditionalFormatting>
  <conditionalFormatting sqref="B2">
    <cfRule type="containsBlanks" dxfId="1" priority="3">
      <formula>LEN(TRIM(B2))=0</formula>
    </cfRule>
  </conditionalFormatting>
  <conditionalFormatting sqref="B4">
    <cfRule type="containsBlanks" dxfId="0" priority="2">
      <formula>LEN(TRIM(B4))=0</formula>
    </cfRule>
  </conditionalFormatting>
  <dataValidations count="3">
    <dataValidation allowBlank="1" showInputMessage="1" showErrorMessage="1" promptTitle="Frequency" prompt="The time interval in which new or updated versions of the described resource are issued. i.e.: Monthly, Annually, Semi-Annually, Quarterly" sqref="B6"/>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s>
  <pageMargins left="0.7" right="0.7" top="0.75" bottom="0.75" header="0.3" footer="0.3"/>
  <pageSetup orientation="portrait" horizontalDpi="300" verticalDpi="300" r:id="rId1"/>
  <headerFooter>
    <oddFooter>&amp;L&amp;1#&amp;"Calibri"&amp;11&amp;K000000Classification: Protected 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115"/>
  <sheetViews>
    <sheetView zoomScaleNormal="100" workbookViewId="0">
      <pane xSplit="11" ySplit="9" topLeftCell="L40" activePane="bottomRight" state="frozen"/>
      <selection activeCell="L25" sqref="L25"/>
      <selection pane="topRight" activeCell="L25" sqref="L25"/>
      <selection pane="bottomLeft" activeCell="L25" sqref="L25"/>
      <selection pane="bottomRight" activeCell="L25" sqref="L25"/>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46" width="9.140625" style="16"/>
    <col min="47" max="58" width="9.140625" style="44"/>
    <col min="59" max="59" width="9.140625" style="45"/>
  </cols>
  <sheetData>
    <row r="1" spans="2:59" ht="15.75" hidden="1" thickBot="1" x14ac:dyDescent="0.3"/>
    <row r="2" spans="2:59" ht="15.75" hidden="1" thickBot="1" x14ac:dyDescent="0.3"/>
    <row r="3" spans="2:59" ht="15.75" hidden="1" thickBot="1" x14ac:dyDescent="0.3"/>
    <row r="4" spans="2:59" ht="15.75" hidden="1" thickBot="1" x14ac:dyDescent="0.3"/>
    <row r="5" spans="2:59" ht="15.75" hidden="1" thickBot="1" x14ac:dyDescent="0.3"/>
    <row r="6" spans="2:59" ht="15.75" hidden="1" thickBot="1" x14ac:dyDescent="0.3"/>
    <row r="7" spans="2:59" ht="15.75" hidden="1" thickBot="1" x14ac:dyDescent="0.3">
      <c r="C7" s="4"/>
      <c r="D7" s="2"/>
      <c r="E7" s="2"/>
      <c r="F7" s="2"/>
      <c r="G7" s="2"/>
      <c r="H7" s="2"/>
      <c r="I7" s="114"/>
      <c r="J7" s="114"/>
      <c r="W7" s="1"/>
      <c r="X7" s="1"/>
      <c r="Y7" s="1"/>
      <c r="Z7" s="1"/>
      <c r="AA7" s="1"/>
      <c r="AB7" s="1"/>
      <c r="AC7" s="1"/>
      <c r="AD7" s="17"/>
      <c r="AE7" s="21"/>
      <c r="AF7" s="124"/>
      <c r="AG7" s="125"/>
    </row>
    <row r="8" spans="2:59"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31"/>
      <c r="AU8" s="46"/>
      <c r="AV8" s="46"/>
      <c r="AW8" s="46"/>
      <c r="AX8" s="46"/>
      <c r="AY8" s="46"/>
      <c r="AZ8" s="46"/>
      <c r="BA8" s="46"/>
      <c r="BB8" s="46"/>
      <c r="BC8" s="46"/>
      <c r="BD8" s="46"/>
      <c r="BE8" s="46"/>
      <c r="BF8" s="46"/>
      <c r="BG8" s="47"/>
    </row>
    <row r="9" spans="2:59" s="8" customFormat="1" ht="142.5" customHeight="1" thickBot="1" x14ac:dyDescent="0.3">
      <c r="B9" s="15"/>
      <c r="C9" s="141" t="s">
        <v>19</v>
      </c>
      <c r="D9" s="142"/>
      <c r="E9" s="142"/>
      <c r="F9" s="42" t="s">
        <v>11</v>
      </c>
      <c r="G9" s="80" t="s">
        <v>49</v>
      </c>
      <c r="H9" s="42" t="s">
        <v>24</v>
      </c>
      <c r="I9" s="115" t="s">
        <v>25</v>
      </c>
      <c r="J9" s="115" t="s">
        <v>26</v>
      </c>
      <c r="K9" s="23" t="s">
        <v>27</v>
      </c>
      <c r="L9" s="9" t="s">
        <v>46</v>
      </c>
      <c r="M9" s="9" t="s">
        <v>7</v>
      </c>
      <c r="N9" s="9" t="s">
        <v>8</v>
      </c>
      <c r="O9" s="9" t="s">
        <v>12</v>
      </c>
      <c r="P9" s="9" t="s">
        <v>9</v>
      </c>
      <c r="Q9" s="9" t="s">
        <v>10</v>
      </c>
      <c r="R9" s="9" t="s">
        <v>16</v>
      </c>
      <c r="S9" s="9" t="s">
        <v>13</v>
      </c>
      <c r="T9" s="20" t="s">
        <v>14</v>
      </c>
      <c r="U9" s="102" t="s">
        <v>28</v>
      </c>
      <c r="V9" s="103" t="s">
        <v>29</v>
      </c>
      <c r="W9" s="9" t="s">
        <v>46</v>
      </c>
      <c r="X9" s="9" t="s">
        <v>7</v>
      </c>
      <c r="Y9" s="9" t="s">
        <v>8</v>
      </c>
      <c r="Z9" s="9" t="s">
        <v>12</v>
      </c>
      <c r="AA9" s="9" t="s">
        <v>9</v>
      </c>
      <c r="AB9" s="9" t="s">
        <v>10</v>
      </c>
      <c r="AC9" s="9" t="s">
        <v>16</v>
      </c>
      <c r="AD9" s="9" t="s">
        <v>13</v>
      </c>
      <c r="AE9" s="20" t="s">
        <v>14</v>
      </c>
      <c r="AF9" s="102" t="s">
        <v>30</v>
      </c>
      <c r="AG9" s="103" t="s">
        <v>31</v>
      </c>
      <c r="AH9" s="9" t="s">
        <v>46</v>
      </c>
      <c r="AI9" s="9" t="s">
        <v>7</v>
      </c>
      <c r="AJ9" s="9" t="s">
        <v>8</v>
      </c>
      <c r="AK9" s="9" t="s">
        <v>12</v>
      </c>
      <c r="AL9" s="9" t="s">
        <v>9</v>
      </c>
      <c r="AM9" s="9" t="s">
        <v>10</v>
      </c>
      <c r="AN9" s="9" t="s">
        <v>16</v>
      </c>
      <c r="AO9" s="9" t="s">
        <v>13</v>
      </c>
      <c r="AP9" s="20" t="s">
        <v>14</v>
      </c>
      <c r="AQ9" s="102" t="s">
        <v>32</v>
      </c>
      <c r="AR9" s="103" t="s">
        <v>33</v>
      </c>
      <c r="AS9" s="75"/>
      <c r="AT9" s="16"/>
      <c r="AU9" s="44"/>
      <c r="AV9" s="44"/>
      <c r="AW9" s="44"/>
      <c r="AX9" s="44"/>
      <c r="AY9" s="44"/>
      <c r="AZ9" s="44"/>
      <c r="BA9" s="44"/>
      <c r="BB9" s="44"/>
      <c r="BC9" s="44"/>
      <c r="BD9" s="44"/>
      <c r="BE9" s="44"/>
      <c r="BF9" s="44"/>
      <c r="BG9" s="48"/>
    </row>
    <row r="10" spans="2:59" s="3" customFormat="1" x14ac:dyDescent="0.25">
      <c r="B10" s="14"/>
      <c r="C10" s="5" t="s">
        <v>37</v>
      </c>
      <c r="D10" s="5"/>
      <c r="E10" s="5"/>
      <c r="F10" s="53" t="s">
        <v>0</v>
      </c>
      <c r="G10" s="53" t="s">
        <v>20</v>
      </c>
      <c r="H10" s="54">
        <v>1</v>
      </c>
      <c r="I10" s="105">
        <f t="shared" ref="I10" si="0">U10+AF10+AQ10</f>
        <v>0.67035398230088505</v>
      </c>
      <c r="J10" s="116">
        <f t="shared" ref="J10" si="1">V10+AG10+AR10</f>
        <v>0.74778761061946908</v>
      </c>
      <c r="K10" s="70">
        <v>452</v>
      </c>
      <c r="L10" s="53"/>
      <c r="M10" s="53"/>
      <c r="N10" s="53"/>
      <c r="O10" s="53"/>
      <c r="P10" s="53"/>
      <c r="Q10" s="53">
        <v>117</v>
      </c>
      <c r="R10" s="53">
        <v>170</v>
      </c>
      <c r="S10" s="53">
        <v>18</v>
      </c>
      <c r="T10" s="59">
        <v>6</v>
      </c>
      <c r="U10" s="116">
        <f t="shared" ref="U10" si="2">(Q10+R10)/K10</f>
        <v>0.63495575221238942</v>
      </c>
      <c r="V10" s="105">
        <f t="shared" ref="V10" si="3">(Q10+R10+S10+T10)/K10</f>
        <v>0.68805309734513276</v>
      </c>
      <c r="W10" s="53"/>
      <c r="X10" s="53"/>
      <c r="Y10" s="53"/>
      <c r="Z10" s="53"/>
      <c r="AA10" s="53"/>
      <c r="AB10" s="53">
        <v>0</v>
      </c>
      <c r="AC10" s="53">
        <v>1</v>
      </c>
      <c r="AD10" s="53">
        <v>2</v>
      </c>
      <c r="AE10" s="59">
        <v>0</v>
      </c>
      <c r="AF10" s="104">
        <f t="shared" ref="AF10" si="4">(W10+X10)/K10</f>
        <v>0</v>
      </c>
      <c r="AG10" s="105">
        <f t="shared" ref="AG10" si="5">(W10+X10+Y10+Z10)/K10</f>
        <v>0</v>
      </c>
      <c r="AH10" s="53"/>
      <c r="AI10" s="53"/>
      <c r="AJ10" s="53"/>
      <c r="AK10" s="53"/>
      <c r="AL10" s="53"/>
      <c r="AM10" s="53">
        <v>2</v>
      </c>
      <c r="AN10" s="53">
        <v>14</v>
      </c>
      <c r="AO10" s="53">
        <v>6</v>
      </c>
      <c r="AP10" s="59">
        <v>5</v>
      </c>
      <c r="AQ10" s="104">
        <f t="shared" ref="AQ10" si="6">(AM10+AN10)/K10</f>
        <v>3.5398230088495575E-2</v>
      </c>
      <c r="AR10" s="105">
        <f t="shared" ref="AR10" si="7">(AM10+AN10+AO10+AP10)/K10</f>
        <v>5.9734513274336286E-2</v>
      </c>
      <c r="AS10" s="76"/>
      <c r="AT10" s="31"/>
      <c r="AU10" s="46"/>
      <c r="AV10" s="46"/>
      <c r="AW10" s="46"/>
      <c r="AX10" s="46"/>
      <c r="AY10" s="46"/>
      <c r="AZ10" s="46"/>
      <c r="BA10" s="46"/>
      <c r="BB10" s="46"/>
      <c r="BC10" s="46"/>
      <c r="BD10" s="46"/>
      <c r="BE10" s="46"/>
      <c r="BF10" s="46"/>
      <c r="BG10" s="47"/>
    </row>
    <row r="11" spans="2:59" s="3" customFormat="1" x14ac:dyDescent="0.25">
      <c r="B11" s="14"/>
      <c r="C11" s="5" t="s">
        <v>38</v>
      </c>
      <c r="D11" s="5"/>
      <c r="E11" s="5"/>
      <c r="F11" s="53" t="s">
        <v>6</v>
      </c>
      <c r="G11" s="53" t="s">
        <v>20</v>
      </c>
      <c r="H11" s="54">
        <v>2</v>
      </c>
      <c r="I11" s="105">
        <f t="shared" ref="I11" si="8">U11+AF11+AQ11</f>
        <v>0.48734662576687116</v>
      </c>
      <c r="J11" s="116">
        <f t="shared" ref="J11" si="9">V11+AG11+AR11</f>
        <v>0.62384969325153372</v>
      </c>
      <c r="K11" s="71">
        <v>2608</v>
      </c>
      <c r="L11" s="53"/>
      <c r="M11" s="53"/>
      <c r="N11" s="53"/>
      <c r="O11" s="53"/>
      <c r="P11" s="53">
        <v>22</v>
      </c>
      <c r="Q11" s="53">
        <v>739</v>
      </c>
      <c r="R11" s="53">
        <v>419</v>
      </c>
      <c r="S11" s="53">
        <v>140</v>
      </c>
      <c r="T11" s="59">
        <v>49</v>
      </c>
      <c r="U11" s="116">
        <f t="shared" ref="U11" si="10">(P11+Q11+R11)/K11</f>
        <v>0.45245398773006135</v>
      </c>
      <c r="V11" s="105">
        <f t="shared" ref="V11" si="11">(P11+Q11+R11+S11+T11)/K11</f>
        <v>0.52492331288343563</v>
      </c>
      <c r="W11" s="53"/>
      <c r="X11" s="53"/>
      <c r="Y11" s="53"/>
      <c r="Z11" s="53"/>
      <c r="AA11" s="53">
        <v>1</v>
      </c>
      <c r="AB11" s="53">
        <v>1</v>
      </c>
      <c r="AC11" s="53">
        <v>19</v>
      </c>
      <c r="AD11" s="53">
        <v>28</v>
      </c>
      <c r="AE11" s="59">
        <v>19</v>
      </c>
      <c r="AF11" s="104">
        <f t="shared" ref="AF11" si="12">(AA11+AB11+AC11)/K11</f>
        <v>8.052147239263804E-3</v>
      </c>
      <c r="AG11" s="105">
        <f t="shared" ref="AG11" si="13">(AA11+AB11+AC11+AD11+AE11)/K11</f>
        <v>2.6073619631901839E-2</v>
      </c>
      <c r="AH11" s="53"/>
      <c r="AI11" s="53"/>
      <c r="AJ11" s="53"/>
      <c r="AK11" s="53"/>
      <c r="AL11" s="53">
        <v>14</v>
      </c>
      <c r="AM11" s="53">
        <v>35</v>
      </c>
      <c r="AN11" s="53">
        <v>21</v>
      </c>
      <c r="AO11" s="53">
        <v>43</v>
      </c>
      <c r="AP11" s="59">
        <v>77</v>
      </c>
      <c r="AQ11" s="104">
        <f t="shared" ref="AQ11" si="14">(AL11+AM11+AN11)/K11</f>
        <v>2.6840490797546013E-2</v>
      </c>
      <c r="AR11" s="105">
        <f t="shared" ref="AR11" si="15">(AL11+AM11+AN11+AO11+AP11)/K11</f>
        <v>7.2852760736196315E-2</v>
      </c>
      <c r="AS11" s="76"/>
      <c r="AT11" s="31"/>
      <c r="AU11" s="46"/>
      <c r="AV11" s="46"/>
      <c r="AW11" s="46"/>
      <c r="AX11" s="46"/>
      <c r="AY11" s="46"/>
      <c r="AZ11" s="46"/>
      <c r="BA11" s="46"/>
      <c r="BB11" s="46"/>
      <c r="BC11" s="46"/>
      <c r="BD11" s="46"/>
      <c r="BE11" s="46"/>
      <c r="BF11" s="46"/>
      <c r="BG11" s="47"/>
    </row>
    <row r="12" spans="2:59" s="3" customFormat="1" x14ac:dyDescent="0.25">
      <c r="B12" s="14"/>
      <c r="C12" s="5"/>
      <c r="D12" s="5"/>
      <c r="E12" s="5"/>
      <c r="F12" s="53" t="s">
        <v>1</v>
      </c>
      <c r="G12" s="53" t="s">
        <v>20</v>
      </c>
      <c r="H12" s="54">
        <v>4</v>
      </c>
      <c r="I12" s="105">
        <f t="shared" ref="I12" si="16">U12+AF12+AQ12</f>
        <v>0.55161339654381403</v>
      </c>
      <c r="J12" s="116">
        <f t="shared" ref="J12" si="17">V12+AG12+AR12</f>
        <v>0.70897690778406486</v>
      </c>
      <c r="K12" s="71">
        <v>6539</v>
      </c>
      <c r="L12" s="53"/>
      <c r="M12" s="53"/>
      <c r="N12" s="53">
        <v>48</v>
      </c>
      <c r="O12" s="53">
        <v>207</v>
      </c>
      <c r="P12" s="53">
        <v>318</v>
      </c>
      <c r="Q12" s="53">
        <v>864</v>
      </c>
      <c r="R12" s="53">
        <v>927</v>
      </c>
      <c r="S12" s="53">
        <v>415</v>
      </c>
      <c r="T12" s="59">
        <v>165</v>
      </c>
      <c r="U12" s="116">
        <f t="shared" ref="U12" si="18">(N12+O12+P12+Q12+R12) /K12</f>
        <v>0.36152316868022633</v>
      </c>
      <c r="V12" s="105">
        <f t="shared" ref="V12" si="19">(N12+O12+P12+Q12+R12+S12+T12)/K12</f>
        <v>0.45022174644441049</v>
      </c>
      <c r="W12" s="53"/>
      <c r="X12" s="53"/>
      <c r="Y12" s="53">
        <v>3</v>
      </c>
      <c r="Z12" s="53">
        <v>8</v>
      </c>
      <c r="AA12" s="53">
        <v>89</v>
      </c>
      <c r="AB12" s="53">
        <v>309</v>
      </c>
      <c r="AC12" s="53">
        <v>402</v>
      </c>
      <c r="AD12" s="53">
        <v>216</v>
      </c>
      <c r="AE12" s="59">
        <v>88</v>
      </c>
      <c r="AF12" s="104">
        <f t="shared" ref="AF12" si="20">(Y12+Z12+AA12+AB12+AC12) /K12</f>
        <v>0.12402508028750574</v>
      </c>
      <c r="AG12" s="105">
        <f t="shared" ref="AG12" si="21">(Y12+Z12+AA12+AB12+AC12+AD12+AE12)/K12</f>
        <v>0.17051536932252637</v>
      </c>
      <c r="AH12" s="53"/>
      <c r="AI12" s="53"/>
      <c r="AJ12" s="53">
        <v>18</v>
      </c>
      <c r="AK12" s="53">
        <v>43</v>
      </c>
      <c r="AL12" s="53">
        <v>106</v>
      </c>
      <c r="AM12" s="53">
        <v>146</v>
      </c>
      <c r="AN12" s="53">
        <v>119</v>
      </c>
      <c r="AO12" s="53">
        <v>88</v>
      </c>
      <c r="AP12" s="59">
        <v>57</v>
      </c>
      <c r="AQ12" s="104">
        <f t="shared" ref="AQ12" si="22">(AJ12+AK12+AL12+AM12+AN12) /K12</f>
        <v>6.6065147576081965E-2</v>
      </c>
      <c r="AR12" s="105">
        <f t="shared" ref="AR12" si="23">(AJ12+AK12+AL12+AM12+AN12+AO12+AP12)/K12</f>
        <v>8.8239792017128005E-2</v>
      </c>
      <c r="AS12" s="76"/>
      <c r="AT12" s="31"/>
      <c r="AU12" s="46"/>
      <c r="AV12" s="46"/>
      <c r="AW12" s="46"/>
      <c r="AX12" s="46"/>
      <c r="AY12" s="46"/>
      <c r="AZ12" s="46"/>
      <c r="BA12" s="46"/>
      <c r="BB12" s="46"/>
      <c r="BC12" s="46"/>
      <c r="BD12" s="46"/>
      <c r="BE12" s="46"/>
      <c r="BF12" s="46"/>
      <c r="BG12" s="47"/>
    </row>
    <row r="13" spans="2:59"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31"/>
      <c r="AU13" s="46"/>
      <c r="AV13" s="46"/>
      <c r="AW13" s="46"/>
      <c r="AX13" s="46"/>
      <c r="AY13" s="46"/>
      <c r="AZ13" s="46"/>
      <c r="BA13" s="46"/>
      <c r="BB13" s="46"/>
      <c r="BC13" s="46"/>
      <c r="BD13" s="46"/>
      <c r="BE13" s="46"/>
      <c r="BF13" s="46"/>
      <c r="BG13" s="47"/>
    </row>
    <row r="14" spans="2:59"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U14" s="46"/>
      <c r="AV14" s="46"/>
      <c r="AW14" s="46"/>
      <c r="AX14" s="46"/>
      <c r="AY14" s="46"/>
      <c r="AZ14" s="46"/>
      <c r="BA14" s="46"/>
      <c r="BB14" s="46"/>
      <c r="BC14" s="46"/>
      <c r="BD14" s="46"/>
      <c r="BE14" s="46"/>
      <c r="BF14" s="46"/>
      <c r="BG14" s="46"/>
    </row>
    <row r="15" spans="2:59" s="41" customFormat="1" ht="15.75" thickBot="1" x14ac:dyDescent="0.3">
      <c r="F15" s="66"/>
      <c r="G15" s="66"/>
      <c r="H15" s="66"/>
      <c r="I15" s="118"/>
      <c r="J15" s="118"/>
      <c r="K15" s="72"/>
      <c r="L15" s="66"/>
      <c r="M15" s="66"/>
      <c r="N15" s="66"/>
      <c r="O15" s="66"/>
      <c r="P15" s="66"/>
      <c r="Q15" s="66"/>
      <c r="R15" s="66"/>
      <c r="S15" s="66"/>
      <c r="T15" s="67"/>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3"/>
      <c r="AU15" s="49"/>
      <c r="AV15" s="49"/>
      <c r="AW15" s="49"/>
      <c r="AX15" s="49"/>
      <c r="AY15" s="49"/>
      <c r="AZ15" s="49"/>
      <c r="BA15" s="49"/>
      <c r="BB15" s="49"/>
      <c r="BC15" s="49"/>
      <c r="BD15" s="49"/>
      <c r="BE15" s="49"/>
      <c r="BF15" s="49"/>
      <c r="BG15" s="50"/>
    </row>
    <row r="16" spans="2:59" s="3" customFormat="1" x14ac:dyDescent="0.25">
      <c r="B16" s="14"/>
      <c r="C16" s="5" t="s">
        <v>39</v>
      </c>
      <c r="D16" s="5"/>
      <c r="E16" s="5"/>
      <c r="F16" s="53" t="s">
        <v>0</v>
      </c>
      <c r="G16" s="53" t="s">
        <v>20</v>
      </c>
      <c r="H16" s="54">
        <v>1</v>
      </c>
      <c r="I16" s="105">
        <f t="shared" ref="I16" si="24">U16+AF16+AQ16</f>
        <v>5.3571428571428575E-2</v>
      </c>
      <c r="J16" s="116">
        <f t="shared" ref="J16" si="25">V16+AG16+AR16</f>
        <v>9.0773809523809521E-2</v>
      </c>
      <c r="K16" s="70">
        <v>672</v>
      </c>
      <c r="L16" s="53"/>
      <c r="M16" s="53"/>
      <c r="N16" s="53"/>
      <c r="O16" s="53"/>
      <c r="P16" s="53"/>
      <c r="Q16" s="53">
        <v>8</v>
      </c>
      <c r="R16" s="53">
        <v>22</v>
      </c>
      <c r="S16" s="53">
        <v>8</v>
      </c>
      <c r="T16" s="59">
        <v>4</v>
      </c>
      <c r="U16" s="116">
        <f t="shared" ref="U16" si="26">(Q16+R16)/K16</f>
        <v>4.4642857142857144E-2</v>
      </c>
      <c r="V16" s="105">
        <f t="shared" ref="V16" si="27">(Q16+R16+S16+T16)/K16</f>
        <v>6.25E-2</v>
      </c>
      <c r="W16" s="53"/>
      <c r="X16" s="53"/>
      <c r="Y16" s="53"/>
      <c r="Z16" s="53"/>
      <c r="AA16" s="53"/>
      <c r="AB16" s="53">
        <v>1</v>
      </c>
      <c r="AC16" s="53">
        <v>0</v>
      </c>
      <c r="AD16" s="53">
        <v>0</v>
      </c>
      <c r="AE16" s="59">
        <v>0</v>
      </c>
      <c r="AF16" s="104">
        <f t="shared" ref="AF16" si="28">(W16+X16)/K16</f>
        <v>0</v>
      </c>
      <c r="AG16" s="105">
        <f t="shared" ref="AG16" si="29">(W16+X16+Y16+Z16)/K16</f>
        <v>0</v>
      </c>
      <c r="AH16" s="53"/>
      <c r="AI16" s="53"/>
      <c r="AJ16" s="53"/>
      <c r="AK16" s="53"/>
      <c r="AL16" s="53"/>
      <c r="AM16" s="53">
        <v>4</v>
      </c>
      <c r="AN16" s="53">
        <v>2</v>
      </c>
      <c r="AO16" s="53">
        <v>7</v>
      </c>
      <c r="AP16" s="59">
        <v>6</v>
      </c>
      <c r="AQ16" s="104">
        <f t="shared" ref="AQ16" si="30">(AM16+AN16)/K16</f>
        <v>8.9285714285714281E-3</v>
      </c>
      <c r="AR16" s="105">
        <f t="shared" ref="AR16" si="31">(AM16+AN16+AO16+AP16)/K16</f>
        <v>2.8273809523809524E-2</v>
      </c>
      <c r="AS16" s="76"/>
      <c r="AT16" s="31"/>
      <c r="AU16" s="46"/>
      <c r="AV16" s="46"/>
      <c r="AW16" s="46"/>
      <c r="AX16" s="46"/>
      <c r="AY16" s="46"/>
      <c r="AZ16" s="46"/>
      <c r="BA16" s="46"/>
      <c r="BB16" s="46"/>
      <c r="BC16" s="46"/>
      <c r="BD16" s="46"/>
      <c r="BE16" s="46"/>
      <c r="BF16" s="46"/>
      <c r="BG16" s="47"/>
    </row>
    <row r="17" spans="2:59" s="3" customFormat="1" x14ac:dyDescent="0.25">
      <c r="B17" s="14"/>
      <c r="C17" s="5" t="s">
        <v>40</v>
      </c>
      <c r="D17" s="5"/>
      <c r="E17" s="5"/>
      <c r="F17" s="53" t="s">
        <v>6</v>
      </c>
      <c r="G17" s="53" t="s">
        <v>20</v>
      </c>
      <c r="H17" s="54">
        <v>2</v>
      </c>
      <c r="I17" s="105">
        <f t="shared" ref="I17" si="32">U17+AF17+AQ17</f>
        <v>0.74509803921568618</v>
      </c>
      <c r="J17" s="116">
        <f t="shared" ref="J17" si="33">V17+AG17+AR17</f>
        <v>0.76470588235294112</v>
      </c>
      <c r="K17" s="70">
        <v>255</v>
      </c>
      <c r="L17" s="53"/>
      <c r="M17" s="53"/>
      <c r="N17" s="53"/>
      <c r="O17" s="53"/>
      <c r="P17" s="53">
        <v>20</v>
      </c>
      <c r="Q17" s="53">
        <v>136</v>
      </c>
      <c r="R17" s="53">
        <v>31</v>
      </c>
      <c r="S17" s="53">
        <v>4</v>
      </c>
      <c r="T17" s="59">
        <v>0</v>
      </c>
      <c r="U17" s="116">
        <f t="shared" ref="U17" si="34">(P17+Q17+R17)/K17</f>
        <v>0.73333333333333328</v>
      </c>
      <c r="V17" s="105">
        <f t="shared" ref="V17" si="35">(P17+Q17+R17+S17+T17)/K17</f>
        <v>0.74901960784313726</v>
      </c>
      <c r="W17" s="53"/>
      <c r="X17" s="53"/>
      <c r="Y17" s="53"/>
      <c r="Z17" s="53"/>
      <c r="AA17" s="53">
        <v>0</v>
      </c>
      <c r="AB17" s="53">
        <v>0</v>
      </c>
      <c r="AC17" s="53">
        <v>0</v>
      </c>
      <c r="AD17" s="53">
        <v>0</v>
      </c>
      <c r="AE17" s="59">
        <v>0</v>
      </c>
      <c r="AF17" s="104">
        <f t="shared" ref="AF17" si="36">(AA17+AB17+AC17)/K17</f>
        <v>0</v>
      </c>
      <c r="AG17" s="105">
        <f t="shared" ref="AG17" si="37">(AA17+AB17+AC17+AD17+AE17)/K17</f>
        <v>0</v>
      </c>
      <c r="AH17" s="53"/>
      <c r="AI17" s="53"/>
      <c r="AJ17" s="53"/>
      <c r="AK17" s="53"/>
      <c r="AL17" s="53">
        <v>0</v>
      </c>
      <c r="AM17" s="53">
        <v>2</v>
      </c>
      <c r="AN17" s="53">
        <v>1</v>
      </c>
      <c r="AO17" s="53">
        <v>1</v>
      </c>
      <c r="AP17" s="59">
        <v>0</v>
      </c>
      <c r="AQ17" s="104">
        <f t="shared" ref="AQ17" si="38">(AL17+AM17+AN17)/K17</f>
        <v>1.1764705882352941E-2</v>
      </c>
      <c r="AR17" s="105">
        <f t="shared" ref="AR17" si="39">(AL17+AM17+AN17+AO17+AP17)/K17</f>
        <v>1.5686274509803921E-2</v>
      </c>
      <c r="AS17" s="76"/>
      <c r="AT17" s="31"/>
      <c r="AU17" s="46"/>
      <c r="AV17" s="46"/>
      <c r="AW17" s="46"/>
      <c r="AX17" s="46"/>
      <c r="AY17" s="46"/>
      <c r="AZ17" s="46"/>
      <c r="BA17" s="46"/>
      <c r="BB17" s="46"/>
      <c r="BC17" s="46"/>
      <c r="BD17" s="46"/>
      <c r="BE17" s="46"/>
      <c r="BF17" s="46"/>
      <c r="BG17" s="47"/>
    </row>
    <row r="18" spans="2:59" s="3" customFormat="1" x14ac:dyDescent="0.25">
      <c r="B18" s="14"/>
      <c r="C18" s="5"/>
      <c r="D18" s="5"/>
      <c r="E18" s="5"/>
      <c r="F18" s="53" t="s">
        <v>1</v>
      </c>
      <c r="G18" s="53" t="s">
        <v>20</v>
      </c>
      <c r="H18" s="54">
        <v>4</v>
      </c>
      <c r="I18" s="105">
        <f t="shared" ref="I18" si="40">U18+AF18+AQ18</f>
        <v>0.65073041168658696</v>
      </c>
      <c r="J18" s="116">
        <f t="shared" ref="J18" si="41">V18+AG18+AR18</f>
        <v>0.78393671690051381</v>
      </c>
      <c r="K18" s="71">
        <v>17319</v>
      </c>
      <c r="L18" s="53"/>
      <c r="M18" s="73"/>
      <c r="N18" s="53">
        <v>233</v>
      </c>
      <c r="O18" s="73">
        <v>1570</v>
      </c>
      <c r="P18" s="73">
        <v>2049</v>
      </c>
      <c r="Q18" s="73">
        <v>3254</v>
      </c>
      <c r="R18" s="73">
        <v>3544</v>
      </c>
      <c r="S18" s="73">
        <v>1467</v>
      </c>
      <c r="T18" s="59">
        <v>506</v>
      </c>
      <c r="U18" s="116">
        <f t="shared" ref="U18" si="42">(N18+O18+P18+Q18+R18) /K18</f>
        <v>0.61493157803568332</v>
      </c>
      <c r="V18" s="105">
        <f t="shared" ref="V18" si="43">(N18+O18+P18+Q18+R18+S18+T18)/K18</f>
        <v>0.72885270512154277</v>
      </c>
      <c r="W18" s="53"/>
      <c r="X18" s="53"/>
      <c r="Y18" s="53">
        <v>2</v>
      </c>
      <c r="Z18" s="53">
        <v>2</v>
      </c>
      <c r="AA18" s="53">
        <v>9</v>
      </c>
      <c r="AB18" s="53">
        <v>17</v>
      </c>
      <c r="AC18" s="53">
        <v>65</v>
      </c>
      <c r="AD18" s="53">
        <v>81</v>
      </c>
      <c r="AE18" s="59">
        <v>68</v>
      </c>
      <c r="AF18" s="104">
        <f t="shared" ref="AF18" si="44">(Y18+Z18+AA18+AB18+AC18) /K18</f>
        <v>5.4853051561868467E-3</v>
      </c>
      <c r="AG18" s="105">
        <f t="shared" ref="AG18" si="45">(Y18+Z18+AA18+AB18+AC18+AD18+AE18)/K18</f>
        <v>1.4088573243258849E-2</v>
      </c>
      <c r="AH18" s="53"/>
      <c r="AI18" s="53"/>
      <c r="AJ18" s="53">
        <v>17</v>
      </c>
      <c r="AK18" s="53">
        <v>39</v>
      </c>
      <c r="AL18" s="53">
        <v>150</v>
      </c>
      <c r="AM18" s="53">
        <v>181</v>
      </c>
      <c r="AN18" s="53">
        <v>138</v>
      </c>
      <c r="AO18" s="53">
        <v>95</v>
      </c>
      <c r="AP18" s="59">
        <v>90</v>
      </c>
      <c r="AQ18" s="104">
        <f t="shared" ref="AQ18" si="46">(AJ18+AK18+AL18+AM18+AN18) /K18</f>
        <v>3.0313528494716784E-2</v>
      </c>
      <c r="AR18" s="105">
        <f t="shared" ref="AR18" si="47">(AJ18+AK18+AL18+AM18+AN18+AO18+AP18)/K18</f>
        <v>4.0995438535712227E-2</v>
      </c>
      <c r="AS18" s="76"/>
      <c r="AT18" s="31"/>
      <c r="AU18" s="46"/>
      <c r="AV18" s="46"/>
      <c r="AW18" s="46"/>
      <c r="AX18" s="46"/>
      <c r="AY18" s="46"/>
      <c r="AZ18" s="46"/>
      <c r="BA18" s="46"/>
      <c r="BB18" s="46"/>
      <c r="BC18" s="46"/>
      <c r="BD18" s="46"/>
      <c r="BE18" s="46"/>
      <c r="BF18" s="46"/>
      <c r="BG18" s="47"/>
    </row>
    <row r="19" spans="2:59" s="3" customFormat="1" x14ac:dyDescent="0.25">
      <c r="B19" s="14"/>
      <c r="C19" s="5"/>
      <c r="D19" s="5"/>
      <c r="E19" s="5"/>
      <c r="F19" s="53" t="s">
        <v>2</v>
      </c>
      <c r="G19" s="53" t="s">
        <v>20</v>
      </c>
      <c r="H19" s="54">
        <v>3</v>
      </c>
      <c r="I19" s="105">
        <f t="shared" ref="I19" si="48">U19+AF19+AQ19</f>
        <v>0.71827411167512689</v>
      </c>
      <c r="J19" s="116">
        <f t="shared" ref="J19" si="49">V19+AG19+AR19</f>
        <v>0.83558939650310216</v>
      </c>
      <c r="K19" s="71">
        <v>3546</v>
      </c>
      <c r="L19" s="53"/>
      <c r="M19" s="53"/>
      <c r="N19" s="73"/>
      <c r="O19" s="53">
        <v>30</v>
      </c>
      <c r="P19" s="53">
        <v>563</v>
      </c>
      <c r="Q19" s="73">
        <v>1336</v>
      </c>
      <c r="R19" s="53">
        <v>579</v>
      </c>
      <c r="S19" s="53">
        <v>239</v>
      </c>
      <c r="T19" s="59">
        <v>99</v>
      </c>
      <c r="U19" s="116">
        <f t="shared" ref="U19" si="50">(O19+P19+Q19+R19) /K19</f>
        <v>0.7072758037225042</v>
      </c>
      <c r="V19" s="105">
        <f t="shared" ref="V19" si="51">(O19+P19+Q19+R19+S19+T19)/K19</f>
        <v>0.80259447264523409</v>
      </c>
      <c r="W19" s="53"/>
      <c r="X19" s="53"/>
      <c r="Y19" s="53"/>
      <c r="Z19" s="53">
        <v>0</v>
      </c>
      <c r="AA19" s="53">
        <v>0</v>
      </c>
      <c r="AB19" s="53">
        <v>0</v>
      </c>
      <c r="AC19" s="53">
        <v>0</v>
      </c>
      <c r="AD19" s="53">
        <v>0</v>
      </c>
      <c r="AE19" s="59">
        <v>0</v>
      </c>
      <c r="AF19" s="104">
        <f t="shared" ref="AF19" si="52">(W19+X19+Y19+Z19)/K19</f>
        <v>0</v>
      </c>
      <c r="AG19" s="105">
        <f t="shared" ref="AG19" si="53">(W19+X19+Y19+Z19+AA19+AB19)/K19</f>
        <v>0</v>
      </c>
      <c r="AH19" s="53"/>
      <c r="AI19" s="53"/>
      <c r="AJ19" s="53"/>
      <c r="AK19" s="53">
        <v>15</v>
      </c>
      <c r="AL19" s="53">
        <v>3</v>
      </c>
      <c r="AM19" s="53">
        <v>6</v>
      </c>
      <c r="AN19" s="53">
        <v>15</v>
      </c>
      <c r="AO19" s="53">
        <v>27</v>
      </c>
      <c r="AP19" s="59">
        <v>51</v>
      </c>
      <c r="AQ19" s="104">
        <f t="shared" ref="AQ19" si="54">(AK19+AL19+AM19+AN19) /K19</f>
        <v>1.0998307952622674E-2</v>
      </c>
      <c r="AR19" s="105">
        <f t="shared" ref="AR19" si="55">(AK19+AL19+AM19+AN19+AO19+AP19)/K19</f>
        <v>3.2994923857868022E-2</v>
      </c>
      <c r="AS19" s="76"/>
      <c r="AT19" s="31"/>
      <c r="AU19" s="46"/>
      <c r="AV19" s="46"/>
      <c r="AW19" s="46"/>
      <c r="AX19" s="46"/>
      <c r="AY19" s="46"/>
      <c r="AZ19" s="46"/>
      <c r="BA19" s="46"/>
      <c r="BB19" s="46"/>
      <c r="BC19" s="46"/>
      <c r="BD19" s="46"/>
      <c r="BE19" s="46"/>
      <c r="BF19" s="46"/>
      <c r="BG19" s="47"/>
    </row>
    <row r="20" spans="2:59" s="31" customFormat="1" x14ac:dyDescent="0.25">
      <c r="B20" s="14"/>
      <c r="C20" s="25"/>
      <c r="D20" s="25"/>
      <c r="E20" s="25"/>
      <c r="F20" s="58" t="s">
        <v>3</v>
      </c>
      <c r="G20" s="53" t="s">
        <v>20</v>
      </c>
      <c r="H20" s="60">
        <v>6</v>
      </c>
      <c r="I20" s="105">
        <f t="shared" ref="I20:J20" si="56">U20+AF20+AQ20</f>
        <v>0.71336206896551724</v>
      </c>
      <c r="J20" s="116">
        <f t="shared" si="56"/>
        <v>0.8318965517241379</v>
      </c>
      <c r="K20" s="70">
        <v>928</v>
      </c>
      <c r="L20" s="53">
        <v>1</v>
      </c>
      <c r="M20" s="53">
        <v>2</v>
      </c>
      <c r="N20" s="53">
        <v>19</v>
      </c>
      <c r="O20" s="53">
        <v>93</v>
      </c>
      <c r="P20" s="53">
        <v>167</v>
      </c>
      <c r="Q20" s="53">
        <v>176</v>
      </c>
      <c r="R20" s="53">
        <v>137</v>
      </c>
      <c r="S20" s="53">
        <v>71</v>
      </c>
      <c r="T20" s="59">
        <v>36</v>
      </c>
      <c r="U20" s="116">
        <f t="shared" ref="U20" si="57">(L20+M20+N20+O20+P20+Q20+R20)/K20</f>
        <v>0.64116379310344829</v>
      </c>
      <c r="V20" s="105">
        <f t="shared" ref="V20" si="58">(L20+M20+N20+O20+P20+Q20+R20+S20+T20)/K20</f>
        <v>0.75646551724137934</v>
      </c>
      <c r="W20" s="53">
        <v>0</v>
      </c>
      <c r="X20" s="53">
        <v>0</v>
      </c>
      <c r="Y20" s="53">
        <v>0</v>
      </c>
      <c r="Z20" s="53">
        <v>0</v>
      </c>
      <c r="AA20" s="53">
        <v>0</v>
      </c>
      <c r="AB20" s="53">
        <v>0</v>
      </c>
      <c r="AC20" s="53">
        <v>0</v>
      </c>
      <c r="AD20" s="53">
        <v>0</v>
      </c>
      <c r="AE20" s="59">
        <v>0</v>
      </c>
      <c r="AF20" s="104">
        <f t="shared" ref="AF20" si="59">(W20+X20+Y20+Z20+AA20+AB20+AC20)/K20</f>
        <v>0</v>
      </c>
      <c r="AG20" s="105">
        <f t="shared" ref="AG20" si="60">(W20+X20+Y20+Z20+AA20+AB20+AC20+AD20+AE20)/K20</f>
        <v>0</v>
      </c>
      <c r="AH20" s="53">
        <v>22</v>
      </c>
      <c r="AI20" s="53">
        <v>2</v>
      </c>
      <c r="AJ20" s="53">
        <v>12</v>
      </c>
      <c r="AK20" s="53">
        <v>19</v>
      </c>
      <c r="AL20" s="53">
        <v>5</v>
      </c>
      <c r="AM20" s="53">
        <v>5</v>
      </c>
      <c r="AN20" s="53">
        <v>2</v>
      </c>
      <c r="AO20" s="53">
        <v>2</v>
      </c>
      <c r="AP20" s="59">
        <v>1</v>
      </c>
      <c r="AQ20" s="104">
        <f t="shared" ref="AQ20" si="61">(AH20+AI20+AJ20+AK20+AL20+AM20+AN20) /K20</f>
        <v>7.2198275862068964E-2</v>
      </c>
      <c r="AR20" s="105">
        <f t="shared" ref="AR20" si="62">(AH20+AI20+AJ20+AK20+AL20+AM20+AN20+AO20+AP20)/K20</f>
        <v>7.5431034482758619E-2</v>
      </c>
      <c r="AS20" s="76"/>
      <c r="AU20" s="46"/>
      <c r="AV20" s="46"/>
      <c r="AW20" s="46"/>
      <c r="AX20" s="46"/>
      <c r="AY20" s="46"/>
      <c r="AZ20" s="46"/>
      <c r="BA20" s="46"/>
      <c r="BB20" s="46"/>
      <c r="BC20" s="46"/>
      <c r="BD20" s="46"/>
      <c r="BE20" s="46"/>
      <c r="BF20" s="46"/>
      <c r="BG20" s="46"/>
    </row>
    <row r="21" spans="2:59" s="31" customFormat="1" ht="15.75" thickBot="1" x14ac:dyDescent="0.3">
      <c r="B21" s="14"/>
      <c r="C21" s="78"/>
      <c r="D21" s="7"/>
      <c r="E21" s="7"/>
      <c r="F21" s="66"/>
      <c r="G21" s="66"/>
      <c r="H21" s="62"/>
      <c r="I21" s="107"/>
      <c r="J21" s="106"/>
      <c r="K21" s="74"/>
      <c r="L21" s="66"/>
      <c r="M21" s="66"/>
      <c r="N21" s="66"/>
      <c r="O21" s="66"/>
      <c r="P21" s="66"/>
      <c r="Q21" s="66"/>
      <c r="R21" s="66"/>
      <c r="S21" s="66"/>
      <c r="T21" s="67"/>
      <c r="U21" s="106"/>
      <c r="V21" s="107"/>
      <c r="W21" s="66"/>
      <c r="X21" s="66"/>
      <c r="Y21" s="66"/>
      <c r="Z21" s="66"/>
      <c r="AA21" s="66"/>
      <c r="AB21" s="66"/>
      <c r="AC21" s="66"/>
      <c r="AD21" s="66"/>
      <c r="AE21" s="67"/>
      <c r="AF21" s="106"/>
      <c r="AG21" s="107"/>
      <c r="AH21" s="66"/>
      <c r="AI21" s="66"/>
      <c r="AJ21" s="66"/>
      <c r="AK21" s="66"/>
      <c r="AL21" s="66"/>
      <c r="AM21" s="66"/>
      <c r="AN21" s="66"/>
      <c r="AO21" s="66"/>
      <c r="AP21" s="67"/>
      <c r="AQ21" s="106"/>
      <c r="AR21" s="107"/>
      <c r="AS21" s="76"/>
      <c r="AU21" s="46"/>
      <c r="AV21" s="46"/>
      <c r="AW21" s="46"/>
      <c r="AX21" s="46"/>
      <c r="AY21" s="46"/>
      <c r="AZ21" s="46"/>
      <c r="BA21" s="46"/>
      <c r="BB21" s="46"/>
      <c r="BC21" s="46"/>
      <c r="BD21" s="46"/>
      <c r="BE21" s="46"/>
      <c r="BF21" s="46"/>
      <c r="BG21" s="46"/>
    </row>
    <row r="22" spans="2:59" s="3" customFormat="1" x14ac:dyDescent="0.25">
      <c r="B22" s="14"/>
      <c r="C22" s="5" t="s">
        <v>41</v>
      </c>
      <c r="D22" s="5"/>
      <c r="E22" s="5"/>
      <c r="F22" s="53" t="s">
        <v>0</v>
      </c>
      <c r="G22" s="53" t="s">
        <v>20</v>
      </c>
      <c r="H22" s="54">
        <v>1</v>
      </c>
      <c r="I22" s="105">
        <f t="shared" ref="I22" si="63">U22+AF22+AQ22</f>
        <v>0.67707875054993405</v>
      </c>
      <c r="J22" s="116">
        <f t="shared" ref="J22" si="64">V22+AG22+AR22</f>
        <v>0.70831500219973598</v>
      </c>
      <c r="K22" s="71">
        <v>4546</v>
      </c>
      <c r="L22" s="73"/>
      <c r="M22" s="53"/>
      <c r="N22" s="53"/>
      <c r="O22" s="53"/>
      <c r="P22" s="53"/>
      <c r="Q22" s="73">
        <v>2334</v>
      </c>
      <c r="R22" s="53">
        <v>697</v>
      </c>
      <c r="S22" s="53">
        <v>71</v>
      </c>
      <c r="T22" s="59">
        <v>28</v>
      </c>
      <c r="U22" s="116">
        <f t="shared" ref="U22" si="65">(Q22+R22)/K22</f>
        <v>0.66673999120105587</v>
      </c>
      <c r="V22" s="105">
        <f t="shared" ref="V22" si="66">(Q22+R22+S22+T22)/K22</f>
        <v>0.68851737791465029</v>
      </c>
      <c r="W22" s="53"/>
      <c r="X22" s="53"/>
      <c r="Y22" s="53"/>
      <c r="Z22" s="53"/>
      <c r="AA22" s="53"/>
      <c r="AB22" s="53">
        <v>0</v>
      </c>
      <c r="AC22" s="53">
        <v>0</v>
      </c>
      <c r="AD22" s="53">
        <v>6</v>
      </c>
      <c r="AE22" s="59">
        <v>0</v>
      </c>
      <c r="AF22" s="104">
        <f t="shared" ref="AF22" si="67">(AB22+AC22)/K22</f>
        <v>0</v>
      </c>
      <c r="AG22" s="105">
        <f t="shared" ref="AG22" si="68">(AB22+AC22+AD22+AE22)/K22</f>
        <v>1.3198416190057193E-3</v>
      </c>
      <c r="AH22" s="53"/>
      <c r="AI22" s="53"/>
      <c r="AJ22" s="53"/>
      <c r="AK22" s="53"/>
      <c r="AL22" s="53"/>
      <c r="AM22" s="53">
        <v>5</v>
      </c>
      <c r="AN22" s="53">
        <v>42</v>
      </c>
      <c r="AO22" s="53">
        <v>21</v>
      </c>
      <c r="AP22" s="59">
        <v>16</v>
      </c>
      <c r="AQ22" s="104">
        <f t="shared" ref="AQ22" si="69">(AM22+AN22)/K22</f>
        <v>1.0338759348878134E-2</v>
      </c>
      <c r="AR22" s="105">
        <f t="shared" ref="AR22" si="70">(AM22+AN22+AO22+AP22)/K22</f>
        <v>1.8477782666080071E-2</v>
      </c>
      <c r="AS22" s="76"/>
      <c r="AT22" s="31"/>
      <c r="AU22" s="46"/>
      <c r="AV22" s="46"/>
      <c r="AW22" s="46"/>
      <c r="AX22" s="46"/>
      <c r="AY22" s="46"/>
      <c r="AZ22" s="46"/>
      <c r="BA22" s="46"/>
      <c r="BB22" s="46"/>
      <c r="BC22" s="46"/>
      <c r="BD22" s="46"/>
      <c r="BE22" s="46"/>
      <c r="BF22" s="46"/>
      <c r="BG22" s="47"/>
    </row>
    <row r="23" spans="2:59" s="3" customFormat="1" x14ac:dyDescent="0.25">
      <c r="B23" s="14"/>
      <c r="C23" s="5" t="s">
        <v>42</v>
      </c>
      <c r="D23" s="5"/>
      <c r="E23" s="5"/>
      <c r="F23" s="53" t="s">
        <v>6</v>
      </c>
      <c r="G23" s="53" t="s">
        <v>20</v>
      </c>
      <c r="H23" s="54">
        <v>2</v>
      </c>
      <c r="I23" s="105">
        <f t="shared" ref="I23" si="71">U23+AF23+AQ23</f>
        <v>0.5962459298984869</v>
      </c>
      <c r="J23" s="116">
        <f t="shared" ref="J23" si="72">V23+AG23+AR23</f>
        <v>0.66289982761923005</v>
      </c>
      <c r="K23" s="71">
        <v>5221</v>
      </c>
      <c r="L23" s="53"/>
      <c r="M23" s="73"/>
      <c r="N23" s="53"/>
      <c r="O23" s="53"/>
      <c r="P23" s="53">
        <v>273</v>
      </c>
      <c r="Q23" s="73">
        <v>2043</v>
      </c>
      <c r="R23" s="53">
        <v>667</v>
      </c>
      <c r="S23" s="53">
        <v>155</v>
      </c>
      <c r="T23" s="59">
        <v>64</v>
      </c>
      <c r="U23" s="116">
        <f t="shared" ref="U23" si="73">(P23+Q23+R23)/K23</f>
        <v>0.57134648534763455</v>
      </c>
      <c r="V23" s="105">
        <f t="shared" ref="V23" si="74">(P23+Q23+R23+S23+T23)/K23</f>
        <v>0.6132924727063781</v>
      </c>
      <c r="W23" s="53"/>
      <c r="X23" s="53"/>
      <c r="Y23" s="53"/>
      <c r="Z23" s="53"/>
      <c r="AA23" s="53">
        <v>0</v>
      </c>
      <c r="AB23" s="53">
        <v>1</v>
      </c>
      <c r="AC23" s="53">
        <v>15</v>
      </c>
      <c r="AD23" s="53">
        <v>6</v>
      </c>
      <c r="AE23" s="59">
        <v>7</v>
      </c>
      <c r="AF23" s="104">
        <f t="shared" ref="AF23" si="75">(AA23+AB23+AC23)/K23</f>
        <v>3.0645470216433632E-3</v>
      </c>
      <c r="AG23" s="105">
        <f t="shared" ref="AG23" si="76">(AA23+AB23+AC23+AD23+AE23)/K23</f>
        <v>5.5544914767285958E-3</v>
      </c>
      <c r="AH23" s="53"/>
      <c r="AI23" s="53"/>
      <c r="AJ23" s="53"/>
      <c r="AK23" s="53"/>
      <c r="AL23" s="53">
        <v>21</v>
      </c>
      <c r="AM23" s="53">
        <v>39</v>
      </c>
      <c r="AN23" s="53">
        <v>54</v>
      </c>
      <c r="AO23" s="53">
        <v>47</v>
      </c>
      <c r="AP23" s="59">
        <v>69</v>
      </c>
      <c r="AQ23" s="104">
        <f t="shared" ref="AQ23" si="77">(AL23+AM23+AN23)/K23</f>
        <v>2.1834897529208964E-2</v>
      </c>
      <c r="AR23" s="105">
        <f t="shared" ref="AR23" si="78">(AL23+AM23+AN23+AO23+AP23)/K23</f>
        <v>4.405286343612335E-2</v>
      </c>
      <c r="AS23" s="76"/>
      <c r="AT23" s="31"/>
      <c r="AU23" s="46"/>
      <c r="AV23" s="46"/>
      <c r="AW23" s="46"/>
      <c r="AX23" s="46"/>
      <c r="AY23" s="46"/>
      <c r="AZ23" s="46"/>
      <c r="BA23" s="46"/>
      <c r="BB23" s="46"/>
      <c r="BC23" s="46"/>
      <c r="BD23" s="46"/>
      <c r="BE23" s="46"/>
      <c r="BF23" s="46"/>
      <c r="BG23" s="47"/>
    </row>
    <row r="24" spans="2:59" s="3" customFormat="1" x14ac:dyDescent="0.25">
      <c r="B24" s="14"/>
      <c r="C24" s="5"/>
      <c r="D24" s="5"/>
      <c r="E24" s="5"/>
      <c r="F24" s="53" t="s">
        <v>1</v>
      </c>
      <c r="G24" s="53" t="s">
        <v>20</v>
      </c>
      <c r="H24" s="54">
        <v>4</v>
      </c>
      <c r="I24" s="105">
        <f t="shared" ref="I24" si="79">U24+AF24+AQ24</f>
        <v>0.42996742671009769</v>
      </c>
      <c r="J24" s="116">
        <f t="shared" ref="J24" si="80">V24+AG24+AR24</f>
        <v>0.44951140065146578</v>
      </c>
      <c r="K24" s="70">
        <v>307</v>
      </c>
      <c r="L24" s="53"/>
      <c r="M24" s="53"/>
      <c r="N24" s="53">
        <v>22</v>
      </c>
      <c r="O24" s="53">
        <v>48</v>
      </c>
      <c r="P24" s="53">
        <v>9</v>
      </c>
      <c r="Q24" s="53">
        <v>13</v>
      </c>
      <c r="R24" s="53">
        <v>9</v>
      </c>
      <c r="S24" s="53">
        <v>1</v>
      </c>
      <c r="T24" s="59">
        <v>2</v>
      </c>
      <c r="U24" s="116">
        <f t="shared" ref="U24" si="81">(N24+O24+P24+Q24+R24) /K24</f>
        <v>0.3289902280130293</v>
      </c>
      <c r="V24" s="105">
        <f t="shared" ref="V24" si="82">(N24+O24+P24+Q24+R24+S24+T24)/K24</f>
        <v>0.33876221498371334</v>
      </c>
      <c r="W24" s="53"/>
      <c r="X24" s="53"/>
      <c r="Y24" s="53">
        <v>0</v>
      </c>
      <c r="Z24" s="53">
        <v>0</v>
      </c>
      <c r="AA24" s="53">
        <v>0</v>
      </c>
      <c r="AB24" s="53">
        <v>0</v>
      </c>
      <c r="AC24" s="53">
        <v>0</v>
      </c>
      <c r="AD24" s="53">
        <v>0</v>
      </c>
      <c r="AE24" s="59">
        <v>0</v>
      </c>
      <c r="AF24" s="104">
        <f t="shared" ref="AF24" si="83">(Y24+Z24+AA24+AB24+AC24) /K24</f>
        <v>0</v>
      </c>
      <c r="AG24" s="105">
        <f t="shared" ref="AG24" si="84">(Y24+Z24+AA24+AB24+AC24+AD24+AE24)/K24</f>
        <v>0</v>
      </c>
      <c r="AH24" s="53"/>
      <c r="AI24" s="53"/>
      <c r="AJ24" s="53">
        <v>1</v>
      </c>
      <c r="AK24" s="53">
        <v>1</v>
      </c>
      <c r="AL24" s="53">
        <v>13</v>
      </c>
      <c r="AM24" s="53">
        <v>11</v>
      </c>
      <c r="AN24" s="53">
        <v>5</v>
      </c>
      <c r="AO24" s="53">
        <v>1</v>
      </c>
      <c r="AP24" s="59">
        <v>2</v>
      </c>
      <c r="AQ24" s="104">
        <f t="shared" ref="AQ24" si="85">(AJ24+AK24+AL24+AM24+AN24) /K24</f>
        <v>0.10097719869706841</v>
      </c>
      <c r="AR24" s="105">
        <f t="shared" ref="AR24" si="86">(AJ24+AK24+AL24+AM24+AN24+AO24+AP24)/K24</f>
        <v>0.11074918566775244</v>
      </c>
      <c r="AS24" s="76"/>
      <c r="AT24" s="31"/>
      <c r="AU24" s="46"/>
      <c r="AV24" s="46"/>
      <c r="AW24" s="46"/>
      <c r="AX24" s="46"/>
      <c r="AY24" s="46"/>
      <c r="AZ24" s="46"/>
      <c r="BA24" s="46"/>
      <c r="BB24" s="46"/>
      <c r="BC24" s="46"/>
      <c r="BD24" s="46"/>
      <c r="BE24" s="46"/>
      <c r="BF24" s="46"/>
      <c r="BG24" s="47"/>
    </row>
    <row r="25" spans="2:59"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31"/>
      <c r="AU25" s="46"/>
      <c r="AV25" s="46"/>
      <c r="AW25" s="46"/>
      <c r="AX25" s="46"/>
      <c r="AY25" s="46"/>
      <c r="AZ25" s="46"/>
      <c r="BA25" s="46"/>
      <c r="BB25" s="46"/>
      <c r="BC25" s="46"/>
      <c r="BD25" s="46"/>
      <c r="BE25" s="46"/>
      <c r="BF25" s="46"/>
      <c r="BG25" s="47"/>
    </row>
    <row r="26" spans="2:59"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U26" s="46"/>
      <c r="AV26" s="46"/>
      <c r="AW26" s="46"/>
      <c r="AX26" s="46"/>
      <c r="AY26" s="46"/>
      <c r="AZ26" s="46"/>
      <c r="BA26" s="46"/>
      <c r="BB26" s="46"/>
      <c r="BC26" s="46"/>
      <c r="BD26" s="46"/>
      <c r="BE26" s="46"/>
      <c r="BF26" s="46"/>
      <c r="BG26" s="46"/>
    </row>
    <row r="27" spans="2:59"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31"/>
      <c r="AU27" s="46"/>
      <c r="AV27" s="46"/>
      <c r="AW27" s="46"/>
      <c r="AX27" s="46"/>
      <c r="AY27" s="46"/>
      <c r="AZ27" s="46"/>
      <c r="BA27" s="46"/>
      <c r="BB27" s="46"/>
      <c r="BC27" s="46"/>
      <c r="BD27" s="46"/>
      <c r="BE27" s="46"/>
      <c r="BF27" s="46"/>
      <c r="BG27" s="51"/>
    </row>
    <row r="28" spans="2:59" s="3" customFormat="1" x14ac:dyDescent="0.25">
      <c r="B28" s="14"/>
      <c r="C28" s="5" t="s">
        <v>43</v>
      </c>
      <c r="D28" s="5"/>
      <c r="E28" s="5"/>
      <c r="F28" s="53" t="s">
        <v>0</v>
      </c>
      <c r="G28" s="53" t="s">
        <v>20</v>
      </c>
      <c r="H28" s="54">
        <v>1</v>
      </c>
      <c r="I28" s="117" t="s">
        <v>4</v>
      </c>
      <c r="J28" s="117" t="s">
        <v>4</v>
      </c>
      <c r="K28" s="61" t="s">
        <v>5</v>
      </c>
      <c r="L28" s="58"/>
      <c r="M28" s="58"/>
      <c r="N28" s="58"/>
      <c r="O28" s="58"/>
      <c r="P28" s="58"/>
      <c r="Q28" s="58"/>
      <c r="R28" s="58"/>
      <c r="S28" s="58"/>
      <c r="T28" s="59"/>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31"/>
      <c r="AU28" s="46"/>
      <c r="AV28" s="46"/>
      <c r="AW28" s="46"/>
      <c r="AX28" s="46"/>
      <c r="AY28" s="46"/>
      <c r="AZ28" s="46"/>
      <c r="BA28" s="46"/>
      <c r="BB28" s="46"/>
      <c r="BC28" s="46"/>
      <c r="BD28" s="46"/>
      <c r="BE28" s="46"/>
      <c r="BF28" s="46"/>
      <c r="BG28" s="47"/>
    </row>
    <row r="29" spans="2:59" s="3" customFormat="1" x14ac:dyDescent="0.25">
      <c r="B29" s="14"/>
      <c r="C29" s="5"/>
      <c r="D29" s="5"/>
      <c r="E29" s="5"/>
      <c r="F29" s="53" t="s">
        <v>6</v>
      </c>
      <c r="G29" s="53" t="s">
        <v>20</v>
      </c>
      <c r="H29" s="54">
        <v>2</v>
      </c>
      <c r="I29" s="117" t="s">
        <v>4</v>
      </c>
      <c r="J29" s="117" t="s">
        <v>4</v>
      </c>
      <c r="K29" s="61" t="s">
        <v>5</v>
      </c>
      <c r="L29" s="58"/>
      <c r="M29" s="58"/>
      <c r="N29" s="56"/>
      <c r="O29" s="58"/>
      <c r="P29" s="58"/>
      <c r="Q29" s="58"/>
      <c r="R29" s="58"/>
      <c r="S29" s="58"/>
      <c r="T29" s="59"/>
      <c r="U29" s="104"/>
      <c r="V29" s="105"/>
      <c r="W29" s="58"/>
      <c r="X29" s="58"/>
      <c r="Y29" s="58"/>
      <c r="Z29" s="58"/>
      <c r="AA29" s="58"/>
      <c r="AB29" s="58"/>
      <c r="AC29" s="58"/>
      <c r="AD29" s="58"/>
      <c r="AE29" s="59"/>
      <c r="AF29" s="104"/>
      <c r="AG29" s="105"/>
      <c r="AH29" s="58"/>
      <c r="AI29" s="58"/>
      <c r="AJ29" s="58"/>
      <c r="AK29" s="58"/>
      <c r="AL29" s="58"/>
      <c r="AM29" s="58"/>
      <c r="AN29" s="58"/>
      <c r="AO29" s="58"/>
      <c r="AP29" s="59"/>
      <c r="AQ29" s="104"/>
      <c r="AR29" s="105"/>
      <c r="AS29" s="76"/>
      <c r="AT29" s="31"/>
      <c r="AU29" s="46"/>
      <c r="AV29" s="46"/>
      <c r="AW29" s="46"/>
      <c r="AX29" s="46"/>
      <c r="AY29" s="46"/>
      <c r="AZ29" s="46"/>
      <c r="BA29" s="46"/>
      <c r="BB29" s="46"/>
      <c r="BC29" s="46"/>
      <c r="BD29" s="46"/>
      <c r="BE29" s="46"/>
      <c r="BF29" s="46"/>
      <c r="BG29" s="47"/>
    </row>
    <row r="30" spans="2:59" s="3" customFormat="1" x14ac:dyDescent="0.25">
      <c r="B30" s="14"/>
      <c r="C30" s="5"/>
      <c r="D30" s="5"/>
      <c r="E30" s="5"/>
      <c r="F30" s="69" t="s">
        <v>1</v>
      </c>
      <c r="G30" s="53" t="s">
        <v>20</v>
      </c>
      <c r="H30" s="54">
        <v>4</v>
      </c>
      <c r="I30" s="105">
        <f t="shared" ref="I30" si="87">U30+AF30+AQ30</f>
        <v>0.60492778249787593</v>
      </c>
      <c r="J30" s="116">
        <f t="shared" ref="J30" si="88">V30+AG30+AR30</f>
        <v>0.68649107901444351</v>
      </c>
      <c r="K30" s="71">
        <v>1177</v>
      </c>
      <c r="L30" s="53"/>
      <c r="M30" s="53"/>
      <c r="N30" s="53">
        <v>17</v>
      </c>
      <c r="O30" s="53">
        <v>149</v>
      </c>
      <c r="P30" s="53">
        <v>129</v>
      </c>
      <c r="Q30" s="53">
        <v>211</v>
      </c>
      <c r="R30" s="53">
        <v>105</v>
      </c>
      <c r="S30" s="53">
        <v>32</v>
      </c>
      <c r="T30" s="59">
        <v>5</v>
      </c>
      <c r="U30" s="116">
        <f t="shared" ref="U30" si="89">(N30+O30+P30+Q30+R30) /K30</f>
        <v>0.51911639762107054</v>
      </c>
      <c r="V30" s="105">
        <f t="shared" ref="V30" si="90">(N30+O30+P30+Q30+R30+S30+T30)/K30</f>
        <v>0.55055225148683096</v>
      </c>
      <c r="W30" s="53"/>
      <c r="X30" s="53"/>
      <c r="Y30" s="53">
        <v>1</v>
      </c>
      <c r="Z30" s="53">
        <v>1</v>
      </c>
      <c r="AA30" s="53">
        <v>6</v>
      </c>
      <c r="AB30" s="53">
        <v>17</v>
      </c>
      <c r="AC30" s="53">
        <v>22</v>
      </c>
      <c r="AD30" s="53">
        <v>31</v>
      </c>
      <c r="AE30" s="59">
        <v>16</v>
      </c>
      <c r="AF30" s="104">
        <f t="shared" ref="AF30" si="91">(Y30+Z30+AA30+AB30+AC30) /K30</f>
        <v>3.9932030586236192E-2</v>
      </c>
      <c r="AG30" s="105">
        <f t="shared" ref="AG30" si="92">(Y30+Z30+AA30+AB30+AC30+AD30+AE30)/K30</f>
        <v>7.9864061172472384E-2</v>
      </c>
      <c r="AH30" s="53"/>
      <c r="AI30" s="53"/>
      <c r="AJ30" s="53">
        <v>1</v>
      </c>
      <c r="AK30" s="53">
        <v>2</v>
      </c>
      <c r="AL30" s="53">
        <v>15</v>
      </c>
      <c r="AM30" s="53">
        <v>19</v>
      </c>
      <c r="AN30" s="53">
        <v>17</v>
      </c>
      <c r="AO30" s="53">
        <v>4</v>
      </c>
      <c r="AP30" s="59">
        <v>8</v>
      </c>
      <c r="AQ30" s="104">
        <f t="shared" ref="AQ30" si="93">(AJ30+AK30+AL30+AM30+AN30) /K30</f>
        <v>4.5879354290569246E-2</v>
      </c>
      <c r="AR30" s="105">
        <f t="shared" ref="AR30" si="94">(AJ30+AK30+AL30+AM30+AN30+AO30+AP30)/K30</f>
        <v>5.6074766355140186E-2</v>
      </c>
      <c r="AS30" s="76"/>
      <c r="AT30" s="31"/>
      <c r="AU30" s="46"/>
      <c r="AV30" s="46"/>
      <c r="AW30" s="46"/>
      <c r="AX30" s="46"/>
      <c r="AY30" s="46"/>
      <c r="AZ30" s="46"/>
      <c r="BA30" s="46"/>
      <c r="BB30" s="46"/>
      <c r="BC30" s="46"/>
      <c r="BD30" s="46"/>
      <c r="BE30" s="46"/>
      <c r="BF30" s="46"/>
      <c r="BG30" s="47"/>
    </row>
    <row r="31" spans="2:59" s="3" customFormat="1" x14ac:dyDescent="0.25">
      <c r="B31" s="14"/>
      <c r="C31" s="5"/>
      <c r="D31" s="5"/>
      <c r="E31" s="5"/>
      <c r="F31" s="53" t="s">
        <v>2</v>
      </c>
      <c r="G31" s="53" t="s">
        <v>20</v>
      </c>
      <c r="H31" s="54">
        <v>3</v>
      </c>
      <c r="I31" s="105">
        <f t="shared" ref="I31" si="95">U31+AF31+AQ31</f>
        <v>0</v>
      </c>
      <c r="J31" s="116">
        <f t="shared" ref="J31" si="96">V31+AG31+AR31</f>
        <v>0.39130434782608697</v>
      </c>
      <c r="K31" s="70">
        <v>23</v>
      </c>
      <c r="L31" s="53"/>
      <c r="M31" s="53"/>
      <c r="N31" s="53"/>
      <c r="O31" s="53">
        <v>0</v>
      </c>
      <c r="P31" s="53">
        <v>6</v>
      </c>
      <c r="Q31" s="53">
        <v>3</v>
      </c>
      <c r="R31" s="53">
        <v>3</v>
      </c>
      <c r="S31" s="53">
        <v>1</v>
      </c>
      <c r="T31" s="59">
        <v>0</v>
      </c>
      <c r="U31" s="116">
        <f t="shared" ref="U31" si="97">(L31+M31+N31+O31)/K31</f>
        <v>0</v>
      </c>
      <c r="V31" s="105">
        <f t="shared" ref="V31" si="98">(L31+M31+N31+O31+P31+Q31)/K31</f>
        <v>0.39130434782608697</v>
      </c>
      <c r="W31" s="53"/>
      <c r="X31" s="53"/>
      <c r="Y31" s="53"/>
      <c r="Z31" s="53">
        <v>0</v>
      </c>
      <c r="AA31" s="53">
        <v>0</v>
      </c>
      <c r="AB31" s="53">
        <v>0</v>
      </c>
      <c r="AC31" s="53">
        <v>0</v>
      </c>
      <c r="AD31" s="53">
        <v>0</v>
      </c>
      <c r="AE31" s="59">
        <v>0</v>
      </c>
      <c r="AF31" s="104">
        <f t="shared" ref="AF31" si="99">(W31+X31+Y31+Z31)/K31</f>
        <v>0</v>
      </c>
      <c r="AG31" s="105">
        <f t="shared" ref="AG31" si="100">(W31+X31+Y31+Z31+AA31+AB31)/K31</f>
        <v>0</v>
      </c>
      <c r="AH31" s="53"/>
      <c r="AI31" s="53"/>
      <c r="AJ31" s="53"/>
      <c r="AK31" s="53">
        <v>0</v>
      </c>
      <c r="AL31" s="53">
        <v>0</v>
      </c>
      <c r="AM31" s="53">
        <v>0</v>
      </c>
      <c r="AN31" s="53">
        <v>0</v>
      </c>
      <c r="AO31" s="53">
        <v>0</v>
      </c>
      <c r="AP31" s="59">
        <v>0</v>
      </c>
      <c r="AQ31" s="104">
        <f t="shared" ref="AQ31" si="101">(AK31+AL31+AM31+AN31) /K31</f>
        <v>0</v>
      </c>
      <c r="AR31" s="105">
        <f t="shared" ref="AR31" si="102">(AK31+AL31+AM31+AN31+AO31+AP31)/K31</f>
        <v>0</v>
      </c>
      <c r="AS31" s="76"/>
      <c r="AT31" s="31"/>
      <c r="AU31" s="46"/>
      <c r="AV31" s="46"/>
      <c r="AW31" s="46"/>
      <c r="AX31" s="46"/>
      <c r="AY31" s="46"/>
      <c r="AZ31" s="46"/>
      <c r="BA31" s="46"/>
      <c r="BB31" s="46"/>
      <c r="BC31" s="46"/>
      <c r="BD31" s="46"/>
      <c r="BE31" s="46"/>
      <c r="BF31" s="46"/>
      <c r="BG31" s="47"/>
    </row>
    <row r="32" spans="2:59"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U32" s="46"/>
      <c r="AV32" s="46"/>
      <c r="AW32" s="46"/>
      <c r="AX32" s="46"/>
      <c r="AY32" s="46"/>
      <c r="AZ32" s="46"/>
      <c r="BA32" s="46"/>
      <c r="BB32" s="46"/>
      <c r="BC32" s="46"/>
      <c r="BD32" s="46"/>
      <c r="BE32" s="46"/>
      <c r="BF32" s="46"/>
      <c r="BG32" s="46"/>
    </row>
    <row r="33" spans="2:59"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31"/>
      <c r="AU33" s="46"/>
      <c r="AV33" s="46"/>
      <c r="AW33" s="46"/>
      <c r="AX33" s="46"/>
      <c r="AY33" s="122"/>
      <c r="AZ33" s="46"/>
      <c r="BA33" s="46"/>
      <c r="BB33" s="46"/>
      <c r="BC33" s="46"/>
      <c r="BD33" s="46"/>
      <c r="BE33" s="46"/>
      <c r="BF33" s="46"/>
      <c r="BG33" s="51"/>
    </row>
    <row r="34" spans="2:59" s="3" customFormat="1" x14ac:dyDescent="0.25">
      <c r="B34" s="14"/>
      <c r="C34" s="5" t="s">
        <v>44</v>
      </c>
      <c r="D34" s="5"/>
      <c r="E34" s="5"/>
      <c r="F34" s="53" t="s">
        <v>0</v>
      </c>
      <c r="G34" s="53" t="s">
        <v>20</v>
      </c>
      <c r="H34" s="54">
        <v>1</v>
      </c>
      <c r="I34" s="105">
        <f t="shared" ref="I34" si="103">U34+AF34+AQ34</f>
        <v>0.58233497768381492</v>
      </c>
      <c r="J34" s="116">
        <f t="shared" ref="J34" si="104">V34+AG34+AR34</f>
        <v>0.60465116279069764</v>
      </c>
      <c r="K34" s="71">
        <v>4257</v>
      </c>
      <c r="L34" s="73"/>
      <c r="M34" s="53"/>
      <c r="N34" s="53"/>
      <c r="O34" s="53"/>
      <c r="P34" s="53"/>
      <c r="Q34" s="73">
        <v>2068</v>
      </c>
      <c r="R34" s="53">
        <v>373</v>
      </c>
      <c r="S34" s="53">
        <v>37</v>
      </c>
      <c r="T34" s="59">
        <v>16</v>
      </c>
      <c r="U34" s="116">
        <f t="shared" ref="U34" si="105">(Q34+R34)/K34</f>
        <v>0.57340850364106177</v>
      </c>
      <c r="V34" s="105">
        <f t="shared" ref="V34" si="106">(Q34+R34+S34+T34)/K34</f>
        <v>0.58585858585858586</v>
      </c>
      <c r="W34" s="53"/>
      <c r="X34" s="53"/>
      <c r="Y34" s="53"/>
      <c r="Z34" s="53"/>
      <c r="AA34" s="53"/>
      <c r="AB34" s="53">
        <v>3</v>
      </c>
      <c r="AC34" s="53">
        <v>5</v>
      </c>
      <c r="AD34" s="53">
        <v>5</v>
      </c>
      <c r="AE34" s="59">
        <v>6</v>
      </c>
      <c r="AF34" s="104">
        <f t="shared" ref="AF34" si="107">(AB34+AC34)/K34</f>
        <v>1.8792576932111817E-3</v>
      </c>
      <c r="AG34" s="105">
        <f t="shared" ref="AG34" si="108">(AB34+AC34+AD34+AE34)/K34</f>
        <v>4.463237021376556E-3</v>
      </c>
      <c r="AH34" s="53"/>
      <c r="AI34" s="53"/>
      <c r="AJ34" s="53"/>
      <c r="AK34" s="53"/>
      <c r="AL34" s="53"/>
      <c r="AM34" s="53">
        <v>7</v>
      </c>
      <c r="AN34" s="53">
        <v>23</v>
      </c>
      <c r="AO34" s="53">
        <v>18</v>
      </c>
      <c r="AP34" s="59">
        <v>13</v>
      </c>
      <c r="AQ34" s="104">
        <f t="shared" ref="AQ34" si="109">(AM34+AN34)/K34</f>
        <v>7.0472163495419312E-3</v>
      </c>
      <c r="AR34" s="105">
        <f t="shared" ref="AR34" si="110">(AM34+AN34+AO34+AP34)/K34</f>
        <v>1.432933991073526E-2</v>
      </c>
      <c r="AS34" s="76"/>
      <c r="AT34" s="31"/>
      <c r="AU34" s="46"/>
      <c r="AV34" s="46"/>
      <c r="AW34" s="46"/>
      <c r="AX34" s="46"/>
      <c r="AY34" s="46"/>
      <c r="AZ34" s="46"/>
      <c r="BA34" s="46"/>
      <c r="BB34" s="46"/>
      <c r="BC34" s="46"/>
      <c r="BD34" s="46"/>
      <c r="BE34" s="46"/>
      <c r="BF34" s="46"/>
      <c r="BG34" s="47"/>
    </row>
    <row r="35" spans="2:59" s="3" customFormat="1" x14ac:dyDescent="0.25">
      <c r="B35" s="14"/>
      <c r="C35" s="5"/>
      <c r="D35" s="5"/>
      <c r="E35" s="5"/>
      <c r="F35" s="53" t="s">
        <v>6</v>
      </c>
      <c r="G35" s="53" t="s">
        <v>20</v>
      </c>
      <c r="H35" s="54">
        <v>2</v>
      </c>
      <c r="I35" s="105">
        <f t="shared" ref="I35" si="111">U35+AF35+AQ35</f>
        <v>0.64614515673538553</v>
      </c>
      <c r="J35" s="116">
        <f t="shared" ref="J35" si="112">V35+AG35+AR35</f>
        <v>0.72168878847783102</v>
      </c>
      <c r="K35" s="71">
        <v>7082</v>
      </c>
      <c r="L35" s="53"/>
      <c r="M35" s="73"/>
      <c r="N35" s="53"/>
      <c r="O35" s="53"/>
      <c r="P35" s="53">
        <v>101</v>
      </c>
      <c r="Q35" s="73">
        <v>3163</v>
      </c>
      <c r="R35" s="73">
        <v>1208</v>
      </c>
      <c r="S35" s="53">
        <v>311</v>
      </c>
      <c r="T35" s="59">
        <v>139</v>
      </c>
      <c r="U35" s="116">
        <f t="shared" ref="U35" si="113">(P35+Q35+R35)/K35</f>
        <v>0.63146003953685403</v>
      </c>
      <c r="V35" s="105">
        <f t="shared" ref="V35" si="114">(P35+Q35+R35+S35+T35)/K35</f>
        <v>0.69500141203049981</v>
      </c>
      <c r="W35" s="53"/>
      <c r="X35" s="53"/>
      <c r="Y35" s="53"/>
      <c r="Z35" s="53"/>
      <c r="AA35" s="53">
        <v>1</v>
      </c>
      <c r="AB35" s="53">
        <v>3</v>
      </c>
      <c r="AC35" s="53">
        <v>10</v>
      </c>
      <c r="AD35" s="53">
        <v>10</v>
      </c>
      <c r="AE35" s="59">
        <v>9</v>
      </c>
      <c r="AF35" s="104">
        <f t="shared" ref="AF35" si="115">(AA35+AB35+AC35)/K35</f>
        <v>1.9768426998023158E-3</v>
      </c>
      <c r="AG35" s="105">
        <f t="shared" ref="AG35" si="116">(AA35+AB35+AC35+AD35+AE35)/K35</f>
        <v>4.65970064953403E-3</v>
      </c>
      <c r="AH35" s="53"/>
      <c r="AI35" s="53"/>
      <c r="AJ35" s="53"/>
      <c r="AK35" s="53"/>
      <c r="AL35" s="53">
        <v>15</v>
      </c>
      <c r="AM35" s="53">
        <v>41</v>
      </c>
      <c r="AN35" s="53">
        <v>34</v>
      </c>
      <c r="AO35" s="53">
        <v>35</v>
      </c>
      <c r="AP35" s="59">
        <v>31</v>
      </c>
      <c r="AQ35" s="104">
        <f t="shared" ref="AQ35" si="117">(AL35+AM35+AN35)/K35</f>
        <v>1.2708274498729173E-2</v>
      </c>
      <c r="AR35" s="105">
        <f t="shared" ref="AR35" si="118">(AL35+AM35+AN35+AO35+AP35)/K35</f>
        <v>2.2027675797797231E-2</v>
      </c>
      <c r="AS35" s="76"/>
      <c r="AT35" s="31"/>
      <c r="AU35" s="46"/>
      <c r="AV35" s="46"/>
      <c r="AW35" s="46"/>
      <c r="AX35" s="46"/>
      <c r="AY35" s="46"/>
      <c r="AZ35" s="46"/>
      <c r="BA35" s="46"/>
      <c r="BB35" s="46"/>
      <c r="BC35" s="46"/>
      <c r="BD35" s="46"/>
      <c r="BE35" s="46"/>
      <c r="BF35" s="46"/>
      <c r="BG35" s="47"/>
    </row>
    <row r="36" spans="2:59" s="3" customFormat="1" x14ac:dyDescent="0.25">
      <c r="B36" s="14"/>
      <c r="C36" s="5"/>
      <c r="D36" s="5"/>
      <c r="E36" s="5"/>
      <c r="F36" s="53" t="s">
        <v>1</v>
      </c>
      <c r="G36" s="53" t="s">
        <v>20</v>
      </c>
      <c r="H36" s="54">
        <v>4</v>
      </c>
      <c r="I36" s="105">
        <f t="shared" ref="I36" si="119">U36+AF36+AQ36</f>
        <v>0.69342359767891681</v>
      </c>
      <c r="J36" s="116">
        <f t="shared" ref="J36" si="120">V36+AG36+AR36</f>
        <v>0.74371373307543509</v>
      </c>
      <c r="K36" s="71">
        <v>1034</v>
      </c>
      <c r="L36" s="53"/>
      <c r="M36" s="53"/>
      <c r="N36" s="53">
        <v>69</v>
      </c>
      <c r="O36" s="53">
        <v>206</v>
      </c>
      <c r="P36" s="53">
        <v>142</v>
      </c>
      <c r="Q36" s="53">
        <v>75</v>
      </c>
      <c r="R36" s="53">
        <v>46</v>
      </c>
      <c r="S36" s="53">
        <v>23</v>
      </c>
      <c r="T36" s="59">
        <v>23</v>
      </c>
      <c r="U36" s="116">
        <f t="shared" ref="U36" si="121">(N36+O36+P36+Q36+R36) /K36</f>
        <v>0.52030947775628622</v>
      </c>
      <c r="V36" s="105">
        <f t="shared" ref="V36" si="122">(N36+O36+P36+Q36+R36+S36+T36)/K36</f>
        <v>0.56479690522243708</v>
      </c>
      <c r="W36" s="53"/>
      <c r="X36" s="53"/>
      <c r="Y36" s="53">
        <v>0</v>
      </c>
      <c r="Z36" s="53">
        <v>0</v>
      </c>
      <c r="AA36" s="53">
        <v>0</v>
      </c>
      <c r="AB36" s="53">
        <v>0</v>
      </c>
      <c r="AC36" s="53">
        <v>2</v>
      </c>
      <c r="AD36" s="53">
        <v>1</v>
      </c>
      <c r="AE36" s="59">
        <v>0</v>
      </c>
      <c r="AF36" s="104">
        <f t="shared" ref="AF36" si="123">(Y36+Z36+AA36+AB36+AC36) /K36</f>
        <v>1.9342359767891683E-3</v>
      </c>
      <c r="AG36" s="105">
        <f t="shared" ref="AG36" si="124">(Y36+Z36+AA36+AB36+AC36+AD36+AE36)/K36</f>
        <v>2.9013539651837525E-3</v>
      </c>
      <c r="AH36" s="53"/>
      <c r="AI36" s="53"/>
      <c r="AJ36" s="53">
        <v>98</v>
      </c>
      <c r="AK36" s="53">
        <v>29</v>
      </c>
      <c r="AL36" s="53">
        <v>35</v>
      </c>
      <c r="AM36" s="53">
        <v>5</v>
      </c>
      <c r="AN36" s="53">
        <v>10</v>
      </c>
      <c r="AO36" s="53">
        <v>3</v>
      </c>
      <c r="AP36" s="59">
        <v>2</v>
      </c>
      <c r="AQ36" s="104">
        <f t="shared" ref="AQ36" si="125">(AJ36+AK36+AL36+AM36+AN36) /K36</f>
        <v>0.17117988394584138</v>
      </c>
      <c r="AR36" s="105">
        <f t="shared" ref="AR36" si="126">(AJ36+AK36+AL36+AM36+AN36+AO36+AP36)/K36</f>
        <v>0.1760154738878143</v>
      </c>
      <c r="AS36" s="76"/>
      <c r="AT36" s="31"/>
      <c r="AU36" s="46"/>
      <c r="AV36" s="46"/>
      <c r="AW36" s="46"/>
      <c r="AX36" s="46"/>
      <c r="AY36" s="46"/>
      <c r="AZ36" s="46"/>
      <c r="BA36" s="46"/>
      <c r="BB36" s="46"/>
      <c r="BC36" s="46"/>
      <c r="BD36" s="46"/>
      <c r="BE36" s="46"/>
      <c r="BF36" s="46"/>
      <c r="BG36" s="47"/>
    </row>
    <row r="37" spans="2:59"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31"/>
      <c r="AU37" s="46"/>
      <c r="AV37" s="46"/>
      <c r="AW37" s="46"/>
      <c r="AX37" s="46"/>
      <c r="AY37" s="46"/>
      <c r="AZ37" s="46"/>
      <c r="BA37" s="46"/>
      <c r="BB37" s="46"/>
      <c r="BC37" s="46"/>
      <c r="BD37" s="46"/>
      <c r="BE37" s="46"/>
      <c r="BF37" s="46"/>
      <c r="BG37" s="47"/>
    </row>
    <row r="38" spans="2:59"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U38" s="46"/>
      <c r="AV38" s="46"/>
      <c r="AW38" s="46"/>
      <c r="AX38" s="46"/>
      <c r="AY38" s="46"/>
      <c r="AZ38" s="46"/>
      <c r="BA38" s="46"/>
      <c r="BB38" s="46"/>
      <c r="BC38" s="46"/>
      <c r="BD38" s="46"/>
      <c r="BE38" s="46"/>
      <c r="BF38" s="46"/>
      <c r="BG38" s="46"/>
    </row>
    <row r="39" spans="2:59"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31"/>
      <c r="AU39" s="46"/>
      <c r="AV39" s="46"/>
      <c r="AW39" s="46"/>
      <c r="AX39" s="46"/>
      <c r="AY39" s="46"/>
      <c r="AZ39" s="46"/>
      <c r="BA39" s="46"/>
      <c r="BB39" s="46"/>
      <c r="BC39" s="46"/>
      <c r="BD39" s="46"/>
      <c r="BE39" s="46"/>
      <c r="BF39" s="46"/>
      <c r="BG39" s="51"/>
    </row>
    <row r="40" spans="2:59" s="3" customFormat="1" x14ac:dyDescent="0.25">
      <c r="B40" s="14"/>
      <c r="C40" s="5" t="s">
        <v>45</v>
      </c>
      <c r="D40" s="5"/>
      <c r="E40" s="5"/>
      <c r="F40" s="53" t="s">
        <v>0</v>
      </c>
      <c r="G40" s="53" t="s">
        <v>20</v>
      </c>
      <c r="H40" s="54">
        <v>1</v>
      </c>
      <c r="I40" s="117" t="s">
        <v>4</v>
      </c>
      <c r="J40" s="117" t="s">
        <v>4</v>
      </c>
      <c r="K40" s="61" t="s">
        <v>5</v>
      </c>
      <c r="L40" s="58"/>
      <c r="M40" s="58"/>
      <c r="N40" s="58"/>
      <c r="O40" s="58"/>
      <c r="P40" s="58"/>
      <c r="Q40" s="58"/>
      <c r="R40" s="58"/>
      <c r="S40" s="58"/>
      <c r="T40" s="59"/>
      <c r="U40" s="104"/>
      <c r="V40" s="105"/>
      <c r="W40" s="58"/>
      <c r="X40" s="58"/>
      <c r="Y40" s="58"/>
      <c r="Z40" s="58"/>
      <c r="AA40" s="58"/>
      <c r="AB40" s="58"/>
      <c r="AC40" s="58"/>
      <c r="AD40" s="58"/>
      <c r="AE40" s="59"/>
      <c r="AF40" s="104"/>
      <c r="AG40" s="105"/>
      <c r="AH40" s="58"/>
      <c r="AI40" s="58"/>
      <c r="AJ40" s="58"/>
      <c r="AK40" s="58"/>
      <c r="AL40" s="58"/>
      <c r="AM40" s="58"/>
      <c r="AN40" s="58"/>
      <c r="AO40" s="58"/>
      <c r="AP40" s="59"/>
      <c r="AQ40" s="104"/>
      <c r="AR40" s="105"/>
      <c r="AS40" s="76"/>
      <c r="AT40" s="31"/>
      <c r="AU40" s="46"/>
      <c r="AV40" s="46"/>
      <c r="AW40" s="46"/>
      <c r="AX40" s="46"/>
      <c r="AY40" s="46"/>
      <c r="AZ40" s="46"/>
      <c r="BA40" s="46"/>
      <c r="BB40" s="46"/>
      <c r="BC40" s="46"/>
      <c r="BD40" s="46"/>
      <c r="BE40" s="46"/>
      <c r="BF40" s="46"/>
      <c r="BG40" s="47"/>
    </row>
    <row r="41" spans="2:59" s="3" customFormat="1" x14ac:dyDescent="0.25">
      <c r="B41" s="14"/>
      <c r="C41" s="5"/>
      <c r="D41" s="5"/>
      <c r="E41" s="5"/>
      <c r="F41" s="53" t="s">
        <v>6</v>
      </c>
      <c r="G41" s="53" t="s">
        <v>20</v>
      </c>
      <c r="H41" s="54">
        <v>2</v>
      </c>
      <c r="I41" s="117" t="s">
        <v>4</v>
      </c>
      <c r="J41" s="117" t="s">
        <v>4</v>
      </c>
      <c r="K41" s="61" t="s">
        <v>5</v>
      </c>
      <c r="L41" s="58"/>
      <c r="M41" s="58"/>
      <c r="N41" s="56"/>
      <c r="O41" s="58"/>
      <c r="P41" s="58"/>
      <c r="Q41" s="58"/>
      <c r="R41" s="58"/>
      <c r="S41" s="58"/>
      <c r="T41" s="59"/>
      <c r="U41" s="104"/>
      <c r="V41" s="105"/>
      <c r="W41" s="58"/>
      <c r="X41" s="58"/>
      <c r="Y41" s="58"/>
      <c r="Z41" s="58"/>
      <c r="AA41" s="58"/>
      <c r="AB41" s="58"/>
      <c r="AC41" s="58"/>
      <c r="AD41" s="58"/>
      <c r="AE41" s="59"/>
      <c r="AF41" s="104"/>
      <c r="AG41" s="105"/>
      <c r="AH41" s="58"/>
      <c r="AI41" s="58"/>
      <c r="AJ41" s="58"/>
      <c r="AK41" s="58"/>
      <c r="AL41" s="58"/>
      <c r="AM41" s="58"/>
      <c r="AN41" s="58"/>
      <c r="AO41" s="58"/>
      <c r="AP41" s="59"/>
      <c r="AQ41" s="104"/>
      <c r="AR41" s="105"/>
      <c r="AS41" s="76"/>
      <c r="AT41" s="31"/>
      <c r="AU41" s="46"/>
      <c r="AV41" s="46"/>
      <c r="AW41" s="46"/>
      <c r="AX41" s="46"/>
      <c r="AY41" s="46"/>
      <c r="AZ41" s="46"/>
      <c r="BA41" s="46"/>
      <c r="BB41" s="46"/>
      <c r="BC41" s="46"/>
      <c r="BD41" s="46"/>
      <c r="BE41" s="46"/>
      <c r="BF41" s="46"/>
      <c r="BG41" s="47"/>
    </row>
    <row r="42" spans="2:59" s="3" customFormat="1" x14ac:dyDescent="0.25">
      <c r="B42" s="14"/>
      <c r="C42" s="5"/>
      <c r="D42" s="5"/>
      <c r="E42" s="5"/>
      <c r="F42" s="53" t="s">
        <v>1</v>
      </c>
      <c r="G42" s="53" t="s">
        <v>20</v>
      </c>
      <c r="H42" s="54">
        <v>4</v>
      </c>
      <c r="I42" s="105">
        <f t="shared" ref="I42" si="127">U42+AF42+AQ42</f>
        <v>0.57754010695187163</v>
      </c>
      <c r="J42" s="116">
        <f t="shared" ref="J42" si="128">V42+AG42+AR42</f>
        <v>0.67112299465240643</v>
      </c>
      <c r="K42" s="70">
        <v>374</v>
      </c>
      <c r="L42" s="53"/>
      <c r="M42" s="53"/>
      <c r="N42" s="53">
        <v>1</v>
      </c>
      <c r="O42" s="53">
        <v>6</v>
      </c>
      <c r="P42" s="53">
        <v>11</v>
      </c>
      <c r="Q42" s="53">
        <v>116</v>
      </c>
      <c r="R42" s="53">
        <v>69</v>
      </c>
      <c r="S42" s="53">
        <v>14</v>
      </c>
      <c r="T42" s="59">
        <v>8</v>
      </c>
      <c r="U42" s="116">
        <f t="shared" ref="U42" si="129">(N42+O42+P42+Q42+R42) /K42</f>
        <v>0.54278074866310155</v>
      </c>
      <c r="V42" s="105">
        <f t="shared" ref="V42" si="130">(N42+O42+P42+Q42+R42+S42+T42)/K42</f>
        <v>0.60160427807486627</v>
      </c>
      <c r="W42" s="53"/>
      <c r="X42" s="53"/>
      <c r="Y42" s="53">
        <v>0</v>
      </c>
      <c r="Z42" s="53">
        <v>1</v>
      </c>
      <c r="AA42" s="53">
        <v>0</v>
      </c>
      <c r="AB42" s="53">
        <v>0</v>
      </c>
      <c r="AC42" s="53">
        <v>4</v>
      </c>
      <c r="AD42" s="53">
        <v>4</v>
      </c>
      <c r="AE42" s="59">
        <v>5</v>
      </c>
      <c r="AF42" s="104">
        <f t="shared" ref="AF42" si="131">(Y42+Z42+AA42+AB42+AC42) /K42</f>
        <v>1.3368983957219251E-2</v>
      </c>
      <c r="AG42" s="105">
        <f t="shared" ref="AG42" si="132">(Y42+Z42+AA42+AB42+AC42+AD42+AE42)/K42</f>
        <v>3.7433155080213901E-2</v>
      </c>
      <c r="AH42" s="53"/>
      <c r="AI42" s="53"/>
      <c r="AJ42" s="53">
        <v>0</v>
      </c>
      <c r="AK42" s="53">
        <v>0</v>
      </c>
      <c r="AL42" s="53">
        <v>1</v>
      </c>
      <c r="AM42" s="53">
        <v>5</v>
      </c>
      <c r="AN42" s="53">
        <v>2</v>
      </c>
      <c r="AO42" s="53">
        <v>1</v>
      </c>
      <c r="AP42" s="59">
        <v>3</v>
      </c>
      <c r="AQ42" s="104">
        <f t="shared" ref="AQ42" si="133">(AJ42+AK42+AL42+AM42+AN42) /K42</f>
        <v>2.1390374331550801E-2</v>
      </c>
      <c r="AR42" s="105">
        <f t="shared" ref="AR42" si="134">(AJ42+AK42+AL42+AM42+AN42+AO42+AP42)/K42</f>
        <v>3.2085561497326207E-2</v>
      </c>
      <c r="AS42" s="76"/>
      <c r="AT42" s="31"/>
      <c r="AU42" s="46"/>
      <c r="AV42" s="46"/>
      <c r="AW42" s="46"/>
      <c r="AX42" s="46"/>
      <c r="AY42" s="46"/>
      <c r="AZ42" s="46"/>
      <c r="BA42" s="46"/>
      <c r="BB42" s="46"/>
      <c r="BC42" s="46"/>
      <c r="BD42" s="46"/>
      <c r="BE42" s="46"/>
      <c r="BF42" s="46"/>
      <c r="BG42" s="47"/>
    </row>
    <row r="43" spans="2:59" s="3" customFormat="1" x14ac:dyDescent="0.25">
      <c r="B43" s="14"/>
      <c r="C43" s="5"/>
      <c r="D43" s="5"/>
      <c r="E43" s="5"/>
      <c r="F43" s="53" t="s">
        <v>2</v>
      </c>
      <c r="G43" s="53" t="s">
        <v>20</v>
      </c>
      <c r="H43" s="54">
        <v>3</v>
      </c>
      <c r="I43" s="117" t="s">
        <v>4</v>
      </c>
      <c r="J43" s="117" t="s">
        <v>4</v>
      </c>
      <c r="K43" s="55" t="s">
        <v>5</v>
      </c>
      <c r="L43" s="56"/>
      <c r="M43" s="56"/>
      <c r="N43" s="56"/>
      <c r="O43" s="56"/>
      <c r="P43" s="56"/>
      <c r="Q43" s="56"/>
      <c r="R43" s="56"/>
      <c r="S43" s="56"/>
      <c r="T43" s="57"/>
      <c r="U43" s="104"/>
      <c r="V43" s="105"/>
      <c r="W43" s="58"/>
      <c r="X43" s="58"/>
      <c r="Y43" s="58"/>
      <c r="Z43" s="58"/>
      <c r="AA43" s="58"/>
      <c r="AB43" s="58"/>
      <c r="AC43" s="58"/>
      <c r="AD43" s="58"/>
      <c r="AE43" s="59"/>
      <c r="AF43" s="104"/>
      <c r="AG43" s="105"/>
      <c r="AH43" s="58"/>
      <c r="AI43" s="58"/>
      <c r="AJ43" s="58"/>
      <c r="AK43" s="58"/>
      <c r="AL43" s="58"/>
      <c r="AM43" s="58"/>
      <c r="AN43" s="58"/>
      <c r="AO43" s="58"/>
      <c r="AP43" s="59"/>
      <c r="AQ43" s="104"/>
      <c r="AR43" s="105"/>
      <c r="AS43" s="76"/>
      <c r="AT43" s="31"/>
      <c r="AU43" s="46"/>
      <c r="AV43" s="46"/>
      <c r="AW43" s="46"/>
      <c r="AX43" s="46"/>
      <c r="AY43" s="46"/>
      <c r="AZ43" s="46"/>
      <c r="BA43" s="46"/>
      <c r="BB43" s="46"/>
      <c r="BC43" s="46"/>
      <c r="BD43" s="46"/>
      <c r="BE43" s="46"/>
      <c r="BF43" s="46"/>
      <c r="BG43" s="47"/>
    </row>
    <row r="44" spans="2:59" s="31" customFormat="1" x14ac:dyDescent="0.25">
      <c r="B44" s="14"/>
      <c r="C44" s="25"/>
      <c r="D44" s="25"/>
      <c r="E44" s="25"/>
      <c r="F44" s="58" t="s">
        <v>3</v>
      </c>
      <c r="G44" s="53" t="s">
        <v>20</v>
      </c>
      <c r="H44" s="60">
        <v>6</v>
      </c>
      <c r="I44" s="117" t="s">
        <v>4</v>
      </c>
      <c r="J44" s="117" t="s">
        <v>4</v>
      </c>
      <c r="K44" s="55" t="s">
        <v>5</v>
      </c>
      <c r="L44" s="56"/>
      <c r="M44" s="56"/>
      <c r="N44" s="56"/>
      <c r="O44" s="56"/>
      <c r="P44" s="56"/>
      <c r="Q44" s="56"/>
      <c r="R44" s="56"/>
      <c r="S44" s="56"/>
      <c r="T44" s="57"/>
      <c r="U44" s="104"/>
      <c r="V44" s="105"/>
      <c r="W44" s="58"/>
      <c r="X44" s="58"/>
      <c r="Y44" s="58"/>
      <c r="Z44" s="58"/>
      <c r="AA44" s="58"/>
      <c r="AB44" s="58"/>
      <c r="AC44" s="58"/>
      <c r="AD44" s="58"/>
      <c r="AE44" s="59"/>
      <c r="AF44" s="104"/>
      <c r="AG44" s="105"/>
      <c r="AH44" s="58"/>
      <c r="AI44" s="58"/>
      <c r="AJ44" s="58"/>
      <c r="AK44" s="58"/>
      <c r="AL44" s="58"/>
      <c r="AM44" s="58"/>
      <c r="AN44" s="58"/>
      <c r="AO44" s="58"/>
      <c r="AP44" s="59"/>
      <c r="AQ44" s="104"/>
      <c r="AR44" s="105"/>
      <c r="AS44" s="76"/>
      <c r="AU44" s="46"/>
      <c r="AV44" s="46"/>
      <c r="AW44" s="46"/>
      <c r="AX44" s="46"/>
      <c r="AY44" s="46"/>
      <c r="AZ44" s="46"/>
      <c r="BA44" s="46"/>
      <c r="BB44" s="46"/>
      <c r="BC44" s="46"/>
      <c r="BD44" s="46"/>
      <c r="BE44" s="46"/>
      <c r="BF44" s="46"/>
      <c r="BG44" s="46"/>
    </row>
    <row r="45" spans="2:59" s="37" customFormat="1" ht="15.75" thickBot="1" x14ac:dyDescent="0.3">
      <c r="B45" s="32"/>
      <c r="C45" s="7"/>
      <c r="D45" s="7"/>
      <c r="E45" s="7"/>
      <c r="F45" s="66"/>
      <c r="G45" s="66"/>
      <c r="H45" s="62"/>
      <c r="I45" s="118"/>
      <c r="J45" s="118"/>
      <c r="K45" s="63"/>
      <c r="L45" s="64"/>
      <c r="M45" s="64"/>
      <c r="N45" s="64"/>
      <c r="O45" s="64"/>
      <c r="P45" s="64"/>
      <c r="Q45" s="64"/>
      <c r="R45" s="64"/>
      <c r="S45" s="64"/>
      <c r="T45" s="65"/>
      <c r="U45" s="106"/>
      <c r="V45" s="107"/>
      <c r="W45" s="66"/>
      <c r="X45" s="66"/>
      <c r="Y45" s="66"/>
      <c r="Z45" s="66"/>
      <c r="AA45" s="66"/>
      <c r="AB45" s="66"/>
      <c r="AC45" s="66"/>
      <c r="AD45" s="66"/>
      <c r="AE45" s="67"/>
      <c r="AF45" s="106"/>
      <c r="AG45" s="107"/>
      <c r="AH45" s="66"/>
      <c r="AI45" s="66"/>
      <c r="AJ45" s="66"/>
      <c r="AK45" s="66"/>
      <c r="AL45" s="66"/>
      <c r="AM45" s="66"/>
      <c r="AN45" s="66"/>
      <c r="AO45" s="66"/>
      <c r="AP45" s="67"/>
      <c r="AQ45" s="106"/>
      <c r="AR45" s="107"/>
      <c r="AS45" s="76"/>
      <c r="AT45" s="31"/>
      <c r="AU45" s="46"/>
      <c r="AV45" s="46"/>
      <c r="AW45" s="46"/>
      <c r="AX45" s="46"/>
      <c r="AY45" s="46"/>
      <c r="AZ45" s="46"/>
      <c r="BA45" s="46"/>
      <c r="BB45" s="46"/>
      <c r="BC45" s="46"/>
      <c r="BD45" s="46"/>
      <c r="BE45" s="46"/>
      <c r="BF45" s="46"/>
      <c r="BG45" s="51"/>
    </row>
    <row r="46" spans="2:59" x14ac:dyDescent="0.25">
      <c r="T46" s="22"/>
      <c r="AE46" s="22"/>
    </row>
    <row r="47" spans="2:59" x14ac:dyDescent="0.25">
      <c r="C47" s="91" t="s">
        <v>95</v>
      </c>
      <c r="H47" s="99"/>
      <c r="J47" s="126"/>
      <c r="K47"/>
      <c r="R47" s="16"/>
      <c r="T47" s="99"/>
      <c r="AC47" s="16"/>
      <c r="AE47" s="99"/>
      <c r="AF47" s="123"/>
      <c r="AG47" s="99"/>
      <c r="AN47" s="16"/>
      <c r="AO47" s="18"/>
      <c r="AP47" s="99"/>
      <c r="AR47" s="127"/>
      <c r="AS47" s="44"/>
      <c r="AT47" s="44"/>
      <c r="BE47" s="45"/>
      <c r="BF47"/>
      <c r="BG47"/>
    </row>
    <row r="48" spans="2:59" x14ac:dyDescent="0.25">
      <c r="T48" s="16"/>
      <c r="AE48" s="16"/>
    </row>
    <row r="49" spans="4:31" x14ac:dyDescent="0.25">
      <c r="D49" s="52"/>
      <c r="T49" s="16"/>
      <c r="AE49" s="16"/>
    </row>
    <row r="50" spans="4:31" x14ac:dyDescent="0.25">
      <c r="T50" s="16"/>
      <c r="AE50" s="16"/>
    </row>
    <row r="51" spans="4:31" x14ac:dyDescent="0.25">
      <c r="T51" s="16"/>
      <c r="AE51" s="16"/>
    </row>
    <row r="52" spans="4:31" x14ac:dyDescent="0.25">
      <c r="T52" s="16"/>
      <c r="AE52" s="16"/>
    </row>
    <row r="53" spans="4:31" x14ac:dyDescent="0.25">
      <c r="T53" s="16"/>
      <c r="AE53" s="16"/>
    </row>
    <row r="54" spans="4:31" x14ac:dyDescent="0.25">
      <c r="T54" s="16"/>
      <c r="AE54" s="16"/>
    </row>
    <row r="55" spans="4:31" x14ac:dyDescent="0.25">
      <c r="T55" s="16"/>
      <c r="AE55" s="16"/>
    </row>
    <row r="56" spans="4:31" x14ac:dyDescent="0.25">
      <c r="T56" s="16"/>
      <c r="AE56" s="16"/>
    </row>
    <row r="57" spans="4:31" x14ac:dyDescent="0.25">
      <c r="T57" s="16"/>
      <c r="AE57" s="16"/>
    </row>
    <row r="58" spans="4:31" x14ac:dyDescent="0.25">
      <c r="T58" s="16"/>
      <c r="AE58" s="16"/>
    </row>
    <row r="59" spans="4:31" x14ac:dyDescent="0.25">
      <c r="T59" s="16"/>
      <c r="AE59" s="16"/>
    </row>
    <row r="60" spans="4:31" x14ac:dyDescent="0.25">
      <c r="T60" s="16"/>
      <c r="AE60" s="16"/>
    </row>
    <row r="61" spans="4:31" x14ac:dyDescent="0.25">
      <c r="T61" s="16"/>
      <c r="AE61" s="16"/>
    </row>
    <row r="62" spans="4:31" x14ac:dyDescent="0.25">
      <c r="T62" s="16"/>
      <c r="AE62" s="16"/>
    </row>
    <row r="63" spans="4:31" x14ac:dyDescent="0.25">
      <c r="T63" s="16"/>
      <c r="AE63" s="16"/>
    </row>
    <row r="64" spans="4: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row>
    <row r="82" spans="20:42" x14ac:dyDescent="0.25">
      <c r="T82" s="16"/>
      <c r="AE82" s="16"/>
    </row>
    <row r="83" spans="20:42" x14ac:dyDescent="0.25">
      <c r="T83" s="16"/>
      <c r="AE83" s="16"/>
    </row>
    <row r="84" spans="20:42" x14ac:dyDescent="0.25">
      <c r="T84" s="16"/>
      <c r="AE84" s="16"/>
    </row>
    <row r="85" spans="20:42" x14ac:dyDescent="0.25">
      <c r="T85" s="16"/>
      <c r="AE85" s="16"/>
    </row>
    <row r="86" spans="20:42" x14ac:dyDescent="0.25">
      <c r="T86" s="16"/>
      <c r="AE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E102" s="16"/>
      <c r="AP102" s="16"/>
    </row>
    <row r="103" spans="20:42" x14ac:dyDescent="0.25">
      <c r="T103" s="16"/>
      <c r="AE103" s="16"/>
      <c r="AP103" s="16"/>
    </row>
    <row r="104" spans="20:42" x14ac:dyDescent="0.25">
      <c r="T104" s="16"/>
      <c r="AE104" s="16"/>
      <c r="AP104" s="16"/>
    </row>
    <row r="105" spans="20:42" x14ac:dyDescent="0.25">
      <c r="T105" s="16"/>
      <c r="AE105" s="16"/>
      <c r="AP105" s="16"/>
    </row>
    <row r="106" spans="20:42" x14ac:dyDescent="0.25">
      <c r="T106" s="16"/>
      <c r="AE106" s="16"/>
      <c r="AP106" s="16"/>
    </row>
    <row r="107" spans="20:42" x14ac:dyDescent="0.25">
      <c r="T107" s="16"/>
      <c r="AE107" s="16"/>
      <c r="AP107" s="16"/>
    </row>
    <row r="108" spans="20:42" x14ac:dyDescent="0.25">
      <c r="T108" s="16"/>
      <c r="AP108" s="16"/>
    </row>
    <row r="109" spans="20:42" x14ac:dyDescent="0.25">
      <c r="T109" s="16"/>
      <c r="AP109" s="16"/>
    </row>
    <row r="110" spans="20:42" x14ac:dyDescent="0.25">
      <c r="T110" s="16"/>
      <c r="AP110" s="16"/>
    </row>
    <row r="111" spans="20:42" x14ac:dyDescent="0.25">
      <c r="T111" s="16"/>
      <c r="AP111" s="16"/>
    </row>
    <row r="112" spans="20:42" x14ac:dyDescent="0.25">
      <c r="T112" s="16"/>
    </row>
    <row r="113" spans="20:20" x14ac:dyDescent="0.25">
      <c r="T113" s="16"/>
    </row>
    <row r="114" spans="20:20" x14ac:dyDescent="0.25">
      <c r="T114" s="16"/>
    </row>
    <row r="115" spans="20:20" x14ac:dyDescent="0.25">
      <c r="T115"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15"/>
  <sheetViews>
    <sheetView zoomScaleNormal="100" workbookViewId="0">
      <pane xSplit="11" ySplit="9" topLeftCell="L25" activePane="bottomRight" state="frozen"/>
      <selection activeCell="L25" sqref="L25"/>
      <selection pane="topRight" activeCell="L25" sqref="L25"/>
      <selection pane="bottomLeft" activeCell="L25" sqref="L25"/>
      <selection pane="bottomRight" activeCell="L25" sqref="L25"/>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9" t="s">
        <v>47</v>
      </c>
      <c r="M9" s="9" t="s">
        <v>46</v>
      </c>
      <c r="N9" s="9" t="s">
        <v>7</v>
      </c>
      <c r="O9" s="9" t="s">
        <v>8</v>
      </c>
      <c r="P9" s="9" t="s">
        <v>12</v>
      </c>
      <c r="Q9" s="9" t="s">
        <v>9</v>
      </c>
      <c r="R9" s="9" t="s">
        <v>10</v>
      </c>
      <c r="S9" s="9" t="s">
        <v>16</v>
      </c>
      <c r="T9" s="20" t="s">
        <v>13</v>
      </c>
      <c r="U9" s="102" t="s">
        <v>28</v>
      </c>
      <c r="V9" s="103" t="s">
        <v>29</v>
      </c>
      <c r="W9" s="9" t="s">
        <v>47</v>
      </c>
      <c r="X9" s="9" t="s">
        <v>46</v>
      </c>
      <c r="Y9" s="9" t="s">
        <v>7</v>
      </c>
      <c r="Z9" s="9" t="s">
        <v>8</v>
      </c>
      <c r="AA9" s="9" t="s">
        <v>12</v>
      </c>
      <c r="AB9" s="9" t="s">
        <v>9</v>
      </c>
      <c r="AC9" s="9" t="s">
        <v>10</v>
      </c>
      <c r="AD9" s="9" t="s">
        <v>16</v>
      </c>
      <c r="AE9" s="20" t="s">
        <v>13</v>
      </c>
      <c r="AF9" s="102" t="s">
        <v>30</v>
      </c>
      <c r="AG9" s="103" t="s">
        <v>31</v>
      </c>
      <c r="AH9" s="9" t="s">
        <v>47</v>
      </c>
      <c r="AI9" s="9" t="s">
        <v>46</v>
      </c>
      <c r="AJ9" s="9" t="s">
        <v>7</v>
      </c>
      <c r="AK9" s="9" t="s">
        <v>8</v>
      </c>
      <c r="AL9" s="9" t="s">
        <v>12</v>
      </c>
      <c r="AM9" s="9" t="s">
        <v>9</v>
      </c>
      <c r="AN9" s="9" t="s">
        <v>10</v>
      </c>
      <c r="AO9" s="9" t="s">
        <v>16</v>
      </c>
      <c r="AP9" s="20" t="s">
        <v>13</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 si="0">U10+AF10+AQ10</f>
        <v>0.60341151385927505</v>
      </c>
      <c r="J10" s="116">
        <f t="shared" ref="J10" si="1">V10+AG10+AR10</f>
        <v>0.67803837953091695</v>
      </c>
      <c r="K10" s="70">
        <v>469</v>
      </c>
      <c r="L10" s="53"/>
      <c r="M10" s="53"/>
      <c r="N10" s="53"/>
      <c r="O10" s="53"/>
      <c r="P10" s="53"/>
      <c r="Q10" s="53">
        <v>74</v>
      </c>
      <c r="R10" s="53">
        <v>192</v>
      </c>
      <c r="S10" s="53">
        <v>11</v>
      </c>
      <c r="T10" s="59">
        <v>5</v>
      </c>
      <c r="U10" s="116">
        <f t="shared" ref="U10" si="2">(Q10+R10)/K10</f>
        <v>0.56716417910447758</v>
      </c>
      <c r="V10" s="105">
        <f t="shared" ref="V10" si="3">(Q10+R10+S10+T10)/K10</f>
        <v>0.6012793176972282</v>
      </c>
      <c r="W10" s="53"/>
      <c r="X10" s="53"/>
      <c r="Y10" s="53"/>
      <c r="Z10" s="53"/>
      <c r="AA10" s="53"/>
      <c r="AB10" s="53">
        <v>0</v>
      </c>
      <c r="AC10" s="53">
        <v>1</v>
      </c>
      <c r="AD10" s="53">
        <v>0</v>
      </c>
      <c r="AE10" s="59">
        <v>0</v>
      </c>
      <c r="AF10" s="104">
        <f t="shared" ref="AF10" si="4">(W10+X10)/K10</f>
        <v>0</v>
      </c>
      <c r="AG10" s="105">
        <f t="shared" ref="AG10" si="5">(W10+X10+Y10+Z10)/K10</f>
        <v>0</v>
      </c>
      <c r="AH10" s="53"/>
      <c r="AI10" s="53"/>
      <c r="AJ10" s="53"/>
      <c r="AK10" s="53"/>
      <c r="AL10" s="53"/>
      <c r="AM10" s="53">
        <v>4</v>
      </c>
      <c r="AN10" s="53">
        <v>13</v>
      </c>
      <c r="AO10" s="53">
        <v>9</v>
      </c>
      <c r="AP10" s="59">
        <v>10</v>
      </c>
      <c r="AQ10" s="104">
        <f t="shared" ref="AQ10" si="6">(AM10+AN10)/K10</f>
        <v>3.6247334754797439E-2</v>
      </c>
      <c r="AR10" s="105">
        <f t="shared" ref="AR10" si="7">(AM10+AN10+AO10+AP10)/K10</f>
        <v>7.6759061833688705E-2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ref="I11" si="8">U11+AF11+AQ11</f>
        <v>0.47889428464699291</v>
      </c>
      <c r="J11" s="116">
        <f t="shared" ref="J11" si="9">V11+AG11+AR11</f>
        <v>0.6051550242809115</v>
      </c>
      <c r="K11" s="71">
        <v>2677</v>
      </c>
      <c r="L11" s="53"/>
      <c r="M11" s="53"/>
      <c r="N11" s="53"/>
      <c r="O11" s="53"/>
      <c r="P11" s="53">
        <v>17</v>
      </c>
      <c r="Q11" s="53">
        <v>756</v>
      </c>
      <c r="R11" s="53">
        <v>400</v>
      </c>
      <c r="S11" s="53">
        <v>145</v>
      </c>
      <c r="T11" s="59">
        <v>40</v>
      </c>
      <c r="U11" s="116">
        <f t="shared" ref="U11" si="10">(P11+Q11+R11)/K11</f>
        <v>0.43817706387747479</v>
      </c>
      <c r="V11" s="105">
        <f t="shared" ref="V11" si="11">(P11+Q11+R11+S11+T11)/K11</f>
        <v>0.50728427344041838</v>
      </c>
      <c r="W11" s="53"/>
      <c r="X11" s="53"/>
      <c r="Y11" s="53"/>
      <c r="Z11" s="53"/>
      <c r="AA11" s="53">
        <v>0</v>
      </c>
      <c r="AB11" s="53">
        <v>3</v>
      </c>
      <c r="AC11" s="53">
        <v>22</v>
      </c>
      <c r="AD11" s="53">
        <v>29</v>
      </c>
      <c r="AE11" s="59">
        <v>24</v>
      </c>
      <c r="AF11" s="104">
        <f t="shared" ref="AF11" si="12">(AA11+AB11+AC11)/K11</f>
        <v>9.3388121031004849E-3</v>
      </c>
      <c r="AG11" s="105">
        <f t="shared" ref="AG11" si="13">(AA11+AB11+AC11+AD11+AE11)/K11</f>
        <v>2.9137093761673515E-2</v>
      </c>
      <c r="AH11" s="53"/>
      <c r="AI11" s="53"/>
      <c r="AJ11" s="53"/>
      <c r="AK11" s="53"/>
      <c r="AL11" s="53">
        <v>19</v>
      </c>
      <c r="AM11" s="53">
        <v>41</v>
      </c>
      <c r="AN11" s="53">
        <v>24</v>
      </c>
      <c r="AO11" s="53">
        <v>23</v>
      </c>
      <c r="AP11" s="59">
        <v>77</v>
      </c>
      <c r="AQ11" s="104">
        <f t="shared" ref="AQ11" si="14">(AL11+AM11+AN11)/K11</f>
        <v>3.1378408666417633E-2</v>
      </c>
      <c r="AR11" s="105">
        <f t="shared" ref="AR11" si="15">(AL11+AM11+AN11+AO11+AP11)/K11</f>
        <v>6.8733657078819579E-2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ref="I12" si="16">U12+AF12+AQ12</f>
        <v>0.59228601620288834</v>
      </c>
      <c r="J12" s="116">
        <f t="shared" ref="J12" si="17">V12+AG12+AR12</f>
        <v>0.730891158858753</v>
      </c>
      <c r="K12" s="71">
        <v>5678</v>
      </c>
      <c r="L12" s="53"/>
      <c r="M12" s="53"/>
      <c r="N12" s="53">
        <v>49</v>
      </c>
      <c r="O12" s="53">
        <v>207</v>
      </c>
      <c r="P12" s="53">
        <v>372</v>
      </c>
      <c r="Q12" s="53">
        <v>954</v>
      </c>
      <c r="R12" s="53">
        <v>698</v>
      </c>
      <c r="S12" s="53">
        <v>314</v>
      </c>
      <c r="T12" s="59">
        <v>138</v>
      </c>
      <c r="U12" s="116">
        <f t="shared" ref="U12" si="18">(N12+O12+P12+Q12+R12) /K12</f>
        <v>0.40154984149348361</v>
      </c>
      <c r="V12" s="105">
        <f t="shared" ref="V12" si="19">(N12+O12+P12+Q12+R12+S12+T12)/K12</f>
        <v>0.4811553363860514</v>
      </c>
      <c r="W12" s="53"/>
      <c r="X12" s="53"/>
      <c r="Y12" s="53">
        <v>6</v>
      </c>
      <c r="Z12" s="53">
        <v>4</v>
      </c>
      <c r="AA12" s="53">
        <v>106</v>
      </c>
      <c r="AB12" s="53">
        <v>328</v>
      </c>
      <c r="AC12" s="53">
        <v>305</v>
      </c>
      <c r="AD12" s="53">
        <v>146</v>
      </c>
      <c r="AE12" s="59">
        <v>65</v>
      </c>
      <c r="AF12" s="104">
        <f t="shared" ref="AF12" si="20">(Y12+Z12+AA12+AB12+AC12) /K12</f>
        <v>0.13191264529764002</v>
      </c>
      <c r="AG12" s="105">
        <f t="shared" ref="AG12" si="21">(Y12+Z12+AA12+AB12+AC12+AD12+AE12)/K12</f>
        <v>0.16907361747094046</v>
      </c>
      <c r="AH12" s="53"/>
      <c r="AI12" s="53"/>
      <c r="AJ12" s="53">
        <v>16</v>
      </c>
      <c r="AK12" s="53">
        <v>37</v>
      </c>
      <c r="AL12" s="53">
        <v>86</v>
      </c>
      <c r="AM12" s="53">
        <v>93</v>
      </c>
      <c r="AN12" s="53">
        <v>102</v>
      </c>
      <c r="AO12" s="53">
        <v>76</v>
      </c>
      <c r="AP12" s="59">
        <v>48</v>
      </c>
      <c r="AQ12" s="104">
        <f t="shared" ref="AQ12" si="22">(AJ12+AK12+AL12+AM12+AN12) /K12</f>
        <v>5.8823529411764705E-2</v>
      </c>
      <c r="AR12" s="105">
        <f t="shared" ref="AR12" si="23">(AJ12+AK12+AL12+AM12+AN12+AO12+AP12)/K12</f>
        <v>8.0662205001761189E-2</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18"/>
      <c r="K15" s="72"/>
      <c r="L15" s="66"/>
      <c r="M15" s="66"/>
      <c r="N15" s="66"/>
      <c r="O15" s="66"/>
      <c r="P15" s="66"/>
      <c r="Q15" s="66"/>
      <c r="R15" s="66"/>
      <c r="S15" s="66"/>
      <c r="T15" s="67"/>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 si="24">U16+AF16+AQ16</f>
        <v>4.3410852713178294E-2</v>
      </c>
      <c r="J16" s="116">
        <f t="shared" ref="J16" si="25">V16+AG16+AR16</f>
        <v>8.6821705426356588E-2</v>
      </c>
      <c r="K16" s="70">
        <v>645</v>
      </c>
      <c r="L16" s="53"/>
      <c r="M16" s="53"/>
      <c r="N16" s="53"/>
      <c r="O16" s="53"/>
      <c r="P16" s="53"/>
      <c r="Q16" s="53">
        <v>5</v>
      </c>
      <c r="R16" s="53">
        <v>19</v>
      </c>
      <c r="S16" s="53">
        <v>9</v>
      </c>
      <c r="T16" s="59">
        <v>2</v>
      </c>
      <c r="U16" s="116">
        <f t="shared" ref="U16" si="26">(Q16+R16)/K16</f>
        <v>3.7209302325581395E-2</v>
      </c>
      <c r="V16" s="105">
        <f t="shared" ref="V16" si="27">(Q16+R16+S16+T16)/K16</f>
        <v>5.4263565891472867E-2</v>
      </c>
      <c r="W16" s="53"/>
      <c r="X16" s="53"/>
      <c r="Y16" s="53"/>
      <c r="Z16" s="53"/>
      <c r="AA16" s="53"/>
      <c r="AB16" s="53">
        <v>0</v>
      </c>
      <c r="AC16" s="53">
        <v>1</v>
      </c>
      <c r="AD16" s="53">
        <v>0</v>
      </c>
      <c r="AE16" s="59">
        <v>0</v>
      </c>
      <c r="AF16" s="104">
        <f t="shared" ref="AF16" si="28">(W16+X16)/K16</f>
        <v>0</v>
      </c>
      <c r="AG16" s="105">
        <f t="shared" ref="AG16" si="29">(W16+X16+Y16+Z16)/K16</f>
        <v>0</v>
      </c>
      <c r="AH16" s="53"/>
      <c r="AI16" s="53"/>
      <c r="AJ16" s="53"/>
      <c r="AK16" s="53"/>
      <c r="AL16" s="53"/>
      <c r="AM16" s="53">
        <v>4</v>
      </c>
      <c r="AN16" s="53">
        <v>0</v>
      </c>
      <c r="AO16" s="53">
        <v>4</v>
      </c>
      <c r="AP16" s="59">
        <v>13</v>
      </c>
      <c r="AQ16" s="104">
        <f t="shared" ref="AQ16" si="30">(AM16+AN16)/K16</f>
        <v>6.2015503875968991E-3</v>
      </c>
      <c r="AR16" s="105">
        <f t="shared" ref="AR16" si="31">(AM16+AN16+AO16+AP16)/K16</f>
        <v>3.255813953488372E-2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ref="I17" si="32">U17+AF17+AQ17</f>
        <v>0.87647058823529411</v>
      </c>
      <c r="J17" s="116">
        <f t="shared" ref="J17" si="33">V17+AG17+AR17</f>
        <v>0.89999999999999991</v>
      </c>
      <c r="K17" s="70">
        <v>170</v>
      </c>
      <c r="L17" s="53"/>
      <c r="M17" s="53"/>
      <c r="N17" s="53"/>
      <c r="O17" s="53"/>
      <c r="P17" s="53">
        <v>11</v>
      </c>
      <c r="Q17" s="53">
        <v>105</v>
      </c>
      <c r="R17" s="53">
        <v>28</v>
      </c>
      <c r="S17" s="53">
        <v>2</v>
      </c>
      <c r="T17" s="59">
        <v>0</v>
      </c>
      <c r="U17" s="116">
        <f t="shared" ref="U17" si="34">(P17+Q17+R17)/K17</f>
        <v>0.84705882352941175</v>
      </c>
      <c r="V17" s="105">
        <f t="shared" ref="V17" si="35">(P17+Q17+R17+S17+T17)/K17</f>
        <v>0.85882352941176465</v>
      </c>
      <c r="W17" s="53"/>
      <c r="X17" s="53"/>
      <c r="Y17" s="53"/>
      <c r="Z17" s="53"/>
      <c r="AA17" s="53">
        <v>0</v>
      </c>
      <c r="AB17" s="53">
        <v>0</v>
      </c>
      <c r="AC17" s="53">
        <v>0</v>
      </c>
      <c r="AD17" s="53">
        <v>0</v>
      </c>
      <c r="AE17" s="59">
        <v>0</v>
      </c>
      <c r="AF17" s="104">
        <f t="shared" ref="AF17" si="36">(AA17+AB17+AC17)/K17</f>
        <v>0</v>
      </c>
      <c r="AG17" s="105">
        <f t="shared" ref="AG17" si="37">(AA17+AB17+AC17+AD17+AE17)/K17</f>
        <v>0</v>
      </c>
      <c r="AH17" s="53"/>
      <c r="AI17" s="53"/>
      <c r="AJ17" s="53"/>
      <c r="AK17" s="53"/>
      <c r="AL17" s="53">
        <v>1</v>
      </c>
      <c r="AM17" s="53">
        <v>1</v>
      </c>
      <c r="AN17" s="53">
        <v>3</v>
      </c>
      <c r="AO17" s="53">
        <v>1</v>
      </c>
      <c r="AP17" s="59">
        <v>1</v>
      </c>
      <c r="AQ17" s="104">
        <f t="shared" ref="AQ17" si="38">(AL17+AM17+AN17)/K17</f>
        <v>2.9411764705882353E-2</v>
      </c>
      <c r="AR17" s="105">
        <f t="shared" ref="AR17" si="39">(AL17+AM17+AN17+AO17+AP17)/K17</f>
        <v>4.1176470588235294E-2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ref="I18" si="40">U18+AF18+AQ18</f>
        <v>0.64931021853253568</v>
      </c>
      <c r="J18" s="116">
        <f t="shared" ref="J18" si="41">V18+AG18+AR18</f>
        <v>0.78445855206934434</v>
      </c>
      <c r="K18" s="71">
        <v>16382</v>
      </c>
      <c r="L18" s="53"/>
      <c r="M18" s="73"/>
      <c r="N18" s="53">
        <v>190</v>
      </c>
      <c r="O18" s="73">
        <v>1587</v>
      </c>
      <c r="P18" s="73">
        <v>1976</v>
      </c>
      <c r="Q18" s="73">
        <v>2962</v>
      </c>
      <c r="R18" s="73">
        <v>3361</v>
      </c>
      <c r="S18" s="73">
        <v>1391</v>
      </c>
      <c r="T18" s="59">
        <v>475</v>
      </c>
      <c r="U18" s="116">
        <f t="shared" ref="U18" si="42">(N18+O18+P18+Q18+R18) /K18</f>
        <v>0.61506531559028199</v>
      </c>
      <c r="V18" s="105">
        <f t="shared" ref="V18" si="43">(N18+O18+P18+Q18+R18+S18+T18)/K18</f>
        <v>0.72897082163350013</v>
      </c>
      <c r="W18" s="53"/>
      <c r="X18" s="53"/>
      <c r="Y18" s="53">
        <v>1</v>
      </c>
      <c r="Z18" s="53">
        <v>1</v>
      </c>
      <c r="AA18" s="53">
        <v>5</v>
      </c>
      <c r="AB18" s="53">
        <v>12</v>
      </c>
      <c r="AC18" s="53">
        <v>60</v>
      </c>
      <c r="AD18" s="53">
        <v>101</v>
      </c>
      <c r="AE18" s="59">
        <v>62</v>
      </c>
      <c r="AF18" s="104">
        <f t="shared" ref="AF18" si="44">(Y18+Z18+AA18+AB18+AC18) /K18</f>
        <v>4.8223660114760101E-3</v>
      </c>
      <c r="AG18" s="105">
        <f t="shared" ref="AG18" si="45">(Y18+Z18+AA18+AB18+AC18+AD18+AE18)/K18</f>
        <v>1.4772311073129044E-2</v>
      </c>
      <c r="AH18" s="53"/>
      <c r="AI18" s="53"/>
      <c r="AJ18" s="53">
        <v>5</v>
      </c>
      <c r="AK18" s="53">
        <v>30</v>
      </c>
      <c r="AL18" s="53">
        <v>118</v>
      </c>
      <c r="AM18" s="53">
        <v>169</v>
      </c>
      <c r="AN18" s="53">
        <v>160</v>
      </c>
      <c r="AO18" s="53">
        <v>117</v>
      </c>
      <c r="AP18" s="59">
        <v>68</v>
      </c>
      <c r="AQ18" s="104">
        <f t="shared" ref="AQ18" si="46">(AJ18+AK18+AL18+AM18+AN18) /K18</f>
        <v>2.9422536930777683E-2</v>
      </c>
      <c r="AR18" s="105">
        <f t="shared" ref="AR18" si="47">(AJ18+AK18+AL18+AM18+AN18+AO18+AP18)/K18</f>
        <v>4.0715419362715173E-2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ref="I19" si="48">U19+AF19+AQ19</f>
        <v>0.73511981448080388</v>
      </c>
      <c r="J19" s="116">
        <f t="shared" ref="J19" si="49">V19+AG19+AR19</f>
        <v>0.83664004122648794</v>
      </c>
      <c r="K19" s="71">
        <v>3881</v>
      </c>
      <c r="L19" s="53"/>
      <c r="M19" s="53"/>
      <c r="N19" s="73"/>
      <c r="O19" s="53">
        <v>31</v>
      </c>
      <c r="P19" s="53">
        <v>647</v>
      </c>
      <c r="Q19" s="73">
        <v>1431</v>
      </c>
      <c r="R19" s="53">
        <v>699</v>
      </c>
      <c r="S19" s="53">
        <v>237</v>
      </c>
      <c r="T19" s="59">
        <v>84</v>
      </c>
      <c r="U19" s="116">
        <f t="shared" ref="U19" si="50">(O19+P19+Q19+R19) /K19</f>
        <v>0.72352486472558619</v>
      </c>
      <c r="V19" s="105">
        <f t="shared" ref="V19" si="51">(O19+P19+Q19+R19+S19+T19)/K19</f>
        <v>0.80623550631280594</v>
      </c>
      <c r="W19" s="53"/>
      <c r="X19" s="53"/>
      <c r="Y19" s="53"/>
      <c r="Z19" s="53">
        <v>0</v>
      </c>
      <c r="AA19" s="53">
        <v>0</v>
      </c>
      <c r="AB19" s="53">
        <v>0</v>
      </c>
      <c r="AC19" s="53">
        <v>0</v>
      </c>
      <c r="AD19" s="53">
        <v>0</v>
      </c>
      <c r="AE19" s="59">
        <v>0</v>
      </c>
      <c r="AF19" s="104">
        <f t="shared" ref="AF19" si="52">(W19+X19+Y19+Z19)/K19</f>
        <v>0</v>
      </c>
      <c r="AG19" s="105">
        <f t="shared" ref="AG19" si="53">(W19+X19+Y19+Z19+AA19+AB19)/K19</f>
        <v>0</v>
      </c>
      <c r="AH19" s="53"/>
      <c r="AI19" s="53"/>
      <c r="AJ19" s="53"/>
      <c r="AK19" s="53">
        <v>24</v>
      </c>
      <c r="AL19" s="53">
        <v>0</v>
      </c>
      <c r="AM19" s="53">
        <v>7</v>
      </c>
      <c r="AN19" s="53">
        <v>14</v>
      </c>
      <c r="AO19" s="53">
        <v>36</v>
      </c>
      <c r="AP19" s="59">
        <v>37</v>
      </c>
      <c r="AQ19" s="104">
        <f t="shared" ref="AQ19" si="54">(AK19+AL19+AM19+AN19) /K19</f>
        <v>1.1594949755217727E-2</v>
      </c>
      <c r="AR19" s="105">
        <f t="shared" ref="AR19" si="55">(AK19+AL19+AM19+AN19+AO19+AP19)/K19</f>
        <v>3.040453491368204E-2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17" t="s">
        <v>4</v>
      </c>
      <c r="J20" s="117" t="s">
        <v>4</v>
      </c>
      <c r="K20" s="61" t="s">
        <v>5</v>
      </c>
      <c r="L20" s="56"/>
      <c r="M20" s="56"/>
      <c r="N20" s="56"/>
      <c r="O20" s="56"/>
      <c r="P20" s="56"/>
      <c r="Q20" s="56"/>
      <c r="R20" s="56"/>
      <c r="S20" s="56"/>
      <c r="T20" s="57"/>
      <c r="U20" s="104"/>
      <c r="V20" s="105"/>
      <c r="W20" s="58"/>
      <c r="X20" s="58"/>
      <c r="Y20" s="58"/>
      <c r="Z20" s="58"/>
      <c r="AA20" s="58"/>
      <c r="AB20" s="58"/>
      <c r="AC20" s="58"/>
      <c r="AD20" s="58"/>
      <c r="AE20" s="59"/>
      <c r="AF20" s="104"/>
      <c r="AG20" s="105"/>
      <c r="AH20" s="58"/>
      <c r="AI20" s="58"/>
      <c r="AJ20" s="58"/>
      <c r="AK20" s="58"/>
      <c r="AL20" s="58"/>
      <c r="AM20" s="58"/>
      <c r="AN20" s="58"/>
      <c r="AO20" s="58"/>
      <c r="AP20" s="59"/>
      <c r="AQ20" s="104"/>
      <c r="AR20" s="105"/>
      <c r="AS20" s="76"/>
      <c r="AT20" s="46"/>
      <c r="AU20" s="46"/>
      <c r="AV20" s="46"/>
      <c r="AW20" s="46"/>
      <c r="AX20" s="46"/>
      <c r="AY20" s="46"/>
      <c r="AZ20" s="46"/>
      <c r="BA20" s="46"/>
      <c r="BB20" s="46"/>
      <c r="BC20" s="46"/>
      <c r="BD20" s="46"/>
      <c r="BE20" s="46"/>
      <c r="BF20" s="46"/>
    </row>
    <row r="21" spans="2:58" s="41" customFormat="1" ht="15.75" thickBot="1" x14ac:dyDescent="0.3">
      <c r="F21" s="66"/>
      <c r="G21" s="66"/>
      <c r="H21" s="66"/>
      <c r="I21" s="107"/>
      <c r="J21" s="106"/>
      <c r="K21" s="74"/>
      <c r="L21" s="66"/>
      <c r="M21" s="66"/>
      <c r="N21" s="66"/>
      <c r="O21" s="66"/>
      <c r="P21" s="66"/>
      <c r="Q21" s="66"/>
      <c r="R21" s="66"/>
      <c r="S21" s="66"/>
      <c r="T21" s="67"/>
      <c r="U21" s="106"/>
      <c r="V21" s="107"/>
      <c r="W21" s="66"/>
      <c r="X21" s="66"/>
      <c r="Y21" s="66"/>
      <c r="Z21" s="66"/>
      <c r="AA21" s="66"/>
      <c r="AB21" s="66"/>
      <c r="AC21" s="66"/>
      <c r="AD21" s="66"/>
      <c r="AE21" s="67"/>
      <c r="AF21" s="106"/>
      <c r="AG21" s="107"/>
      <c r="AH21" s="66"/>
      <c r="AI21" s="66"/>
      <c r="AJ21" s="66"/>
      <c r="AK21" s="66"/>
      <c r="AL21" s="66"/>
      <c r="AM21" s="66"/>
      <c r="AN21" s="66"/>
      <c r="AO21" s="66"/>
      <c r="AP21" s="67"/>
      <c r="AQ21" s="106"/>
      <c r="AR21" s="107"/>
      <c r="AS21" s="76"/>
      <c r="AT21" s="46"/>
      <c r="AU21" s="49"/>
      <c r="AV21" s="49"/>
      <c r="AW21" s="49"/>
      <c r="AX21" s="49"/>
      <c r="AY21" s="49"/>
      <c r="AZ21" s="49"/>
      <c r="BA21" s="49"/>
      <c r="BB21" s="49"/>
      <c r="BC21" s="49"/>
      <c r="BD21" s="49"/>
      <c r="BE21" s="49"/>
      <c r="BF21" s="50"/>
    </row>
    <row r="22" spans="2:58" s="3" customFormat="1" x14ac:dyDescent="0.25">
      <c r="B22" s="14"/>
      <c r="C22" s="5" t="s">
        <v>41</v>
      </c>
      <c r="D22" s="5"/>
      <c r="E22" s="5"/>
      <c r="F22" s="53" t="s">
        <v>0</v>
      </c>
      <c r="G22" s="53" t="s">
        <v>20</v>
      </c>
      <c r="H22" s="54">
        <v>1</v>
      </c>
      <c r="I22" s="105">
        <f t="shared" ref="I22" si="56">U22+AF22+AQ22</f>
        <v>0.6853270477312905</v>
      </c>
      <c r="J22" s="116">
        <f t="shared" ref="J22" si="57">V22+AG22+AR22</f>
        <v>0.72284423492437633</v>
      </c>
      <c r="K22" s="71">
        <v>5091</v>
      </c>
      <c r="L22" s="73"/>
      <c r="M22" s="53"/>
      <c r="N22" s="53"/>
      <c r="O22" s="53"/>
      <c r="P22" s="53"/>
      <c r="Q22" s="73">
        <v>2498</v>
      </c>
      <c r="R22" s="53">
        <v>920</v>
      </c>
      <c r="S22" s="53">
        <v>122</v>
      </c>
      <c r="T22" s="59">
        <v>20</v>
      </c>
      <c r="U22" s="116">
        <f t="shared" ref="U22" si="58">(Q22+R22)/K22</f>
        <v>0.67138086819878218</v>
      </c>
      <c r="V22" s="105">
        <f t="shared" ref="V22" si="59">(Q22+R22+S22+T22)/K22</f>
        <v>0.69927322726379881</v>
      </c>
      <c r="W22" s="53"/>
      <c r="X22" s="53"/>
      <c r="Y22" s="53"/>
      <c r="Z22" s="53"/>
      <c r="AA22" s="53"/>
      <c r="AB22" s="53">
        <v>1</v>
      </c>
      <c r="AC22" s="53">
        <v>5</v>
      </c>
      <c r="AD22" s="53">
        <v>1</v>
      </c>
      <c r="AE22" s="59">
        <v>3</v>
      </c>
      <c r="AF22" s="104">
        <f t="shared" ref="AF22" si="60">(AB22+AC22)/K22</f>
        <v>1.1785503830288745E-3</v>
      </c>
      <c r="AG22" s="105">
        <f t="shared" ref="AG22" si="61">(AB22+AC22+AD22+AE22)/K22</f>
        <v>1.9642506383814574E-3</v>
      </c>
      <c r="AH22" s="53"/>
      <c r="AI22" s="53"/>
      <c r="AJ22" s="53"/>
      <c r="AK22" s="53"/>
      <c r="AL22" s="53"/>
      <c r="AM22" s="53">
        <v>10</v>
      </c>
      <c r="AN22" s="53">
        <v>55</v>
      </c>
      <c r="AO22" s="53">
        <v>30</v>
      </c>
      <c r="AP22" s="59">
        <v>15</v>
      </c>
      <c r="AQ22" s="104">
        <f t="shared" ref="AQ22" si="62">(AM22+AN22)/K22</f>
        <v>1.2767629149479473E-2</v>
      </c>
      <c r="AR22" s="105">
        <f t="shared" ref="AR22" si="63">(AM22+AN22+AO22+AP22)/K22</f>
        <v>2.1606757022196034E-2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ref="I23" si="64">U23+AF23+AQ23</f>
        <v>0.60936356986100948</v>
      </c>
      <c r="J23" s="116">
        <f t="shared" ref="J23" si="65">V23+AG23+AR23</f>
        <v>0.66953182150694956</v>
      </c>
      <c r="K23" s="71">
        <v>5468</v>
      </c>
      <c r="L23" s="53"/>
      <c r="M23" s="73"/>
      <c r="N23" s="53"/>
      <c r="O23" s="53"/>
      <c r="P23" s="53">
        <v>538</v>
      </c>
      <c r="Q23" s="73">
        <v>2036</v>
      </c>
      <c r="R23" s="53">
        <v>639</v>
      </c>
      <c r="S23" s="53">
        <v>143</v>
      </c>
      <c r="T23" s="59">
        <v>56</v>
      </c>
      <c r="U23" s="116">
        <f t="shared" ref="U23" si="66">(P23+Q23+R23)/K23</f>
        <v>0.58760058522311631</v>
      </c>
      <c r="V23" s="105">
        <f t="shared" ref="V23" si="67">(P23+Q23+R23+S23+T23)/K23</f>
        <v>0.62399414776883688</v>
      </c>
      <c r="W23" s="53"/>
      <c r="X23" s="53"/>
      <c r="Y23" s="53"/>
      <c r="Z23" s="53"/>
      <c r="AA23" s="53">
        <v>0</v>
      </c>
      <c r="AB23" s="53">
        <v>5</v>
      </c>
      <c r="AC23" s="53">
        <v>12</v>
      </c>
      <c r="AD23" s="53">
        <v>14</v>
      </c>
      <c r="AE23" s="59">
        <v>13</v>
      </c>
      <c r="AF23" s="104">
        <f t="shared" ref="AF23" si="68">(AA23+AB23+AC23)/K23</f>
        <v>3.1089978054133138E-3</v>
      </c>
      <c r="AG23" s="105">
        <f t="shared" ref="AG23" si="69">(AA23+AB23+AC23+AD23+AE23)/K23</f>
        <v>8.0468178493050477E-3</v>
      </c>
      <c r="AH23" s="53"/>
      <c r="AI23" s="53"/>
      <c r="AJ23" s="53"/>
      <c r="AK23" s="53"/>
      <c r="AL23" s="53">
        <v>25</v>
      </c>
      <c r="AM23" s="53">
        <v>40</v>
      </c>
      <c r="AN23" s="53">
        <v>37</v>
      </c>
      <c r="AO23" s="53">
        <v>42</v>
      </c>
      <c r="AP23" s="59">
        <v>61</v>
      </c>
      <c r="AQ23" s="104">
        <f t="shared" ref="AQ23" si="70">(AL23+AM23+AN23)/K23</f>
        <v>1.8653986832479885E-2</v>
      </c>
      <c r="AR23" s="105">
        <f t="shared" ref="AR23" si="71">(AL23+AM23+AN23+AO23+AP23)/K23</f>
        <v>3.7490855888807607E-2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ref="I24" si="72">U24+AF24+AQ24</f>
        <v>0.61728395061728392</v>
      </c>
      <c r="J24" s="116">
        <f t="shared" ref="J24" si="73">V24+AG24+AR24</f>
        <v>0.63786008230452673</v>
      </c>
      <c r="K24" s="70">
        <v>243</v>
      </c>
      <c r="L24" s="53"/>
      <c r="M24" s="53"/>
      <c r="N24" s="53">
        <v>23</v>
      </c>
      <c r="O24" s="53">
        <v>40</v>
      </c>
      <c r="P24" s="53">
        <v>14</v>
      </c>
      <c r="Q24" s="53">
        <v>37</v>
      </c>
      <c r="R24" s="53">
        <v>5</v>
      </c>
      <c r="S24" s="53">
        <v>2</v>
      </c>
      <c r="T24" s="59">
        <v>0</v>
      </c>
      <c r="U24" s="116">
        <f t="shared" ref="U24" si="74">(N24+O24+P24+Q24+R24) /K24</f>
        <v>0.48971193415637859</v>
      </c>
      <c r="V24" s="105">
        <f t="shared" ref="V24" si="75">(N24+O24+P24+Q24+R24+S24+T24)/K24</f>
        <v>0.49794238683127573</v>
      </c>
      <c r="W24" s="53"/>
      <c r="X24" s="53"/>
      <c r="Y24" s="53">
        <v>0</v>
      </c>
      <c r="Z24" s="53">
        <v>0</v>
      </c>
      <c r="AA24" s="53">
        <v>0</v>
      </c>
      <c r="AB24" s="53">
        <v>0</v>
      </c>
      <c r="AC24" s="53">
        <v>0</v>
      </c>
      <c r="AD24" s="53">
        <v>0</v>
      </c>
      <c r="AE24" s="59">
        <v>0</v>
      </c>
      <c r="AF24" s="104">
        <f t="shared" ref="AF24" si="76">(Y24+Z24+AA24+AB24+AC24) /K24</f>
        <v>0</v>
      </c>
      <c r="AG24" s="105">
        <f t="shared" ref="AG24" si="77">(Y24+Z24+AA24+AB24+AC24+AD24+AE24)/K24</f>
        <v>0</v>
      </c>
      <c r="AH24" s="53"/>
      <c r="AI24" s="53"/>
      <c r="AJ24" s="53">
        <v>1</v>
      </c>
      <c r="AK24" s="53">
        <v>5</v>
      </c>
      <c r="AL24" s="53">
        <v>17</v>
      </c>
      <c r="AM24" s="53">
        <v>6</v>
      </c>
      <c r="AN24" s="53">
        <v>2</v>
      </c>
      <c r="AO24" s="53">
        <v>0</v>
      </c>
      <c r="AP24" s="59">
        <v>3</v>
      </c>
      <c r="AQ24" s="104">
        <f t="shared" ref="AQ24" si="78">(AJ24+AK24+AL24+AM24+AN24) /K24</f>
        <v>0.12757201646090535</v>
      </c>
      <c r="AR24" s="105">
        <f t="shared" ref="AR24" si="79">(AJ24+AK24+AL24+AM24+AN24+AO24+AP24)/K24</f>
        <v>0.13991769547325103</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8"/>
      <c r="O28" s="58"/>
      <c r="P28" s="58"/>
      <c r="Q28" s="58"/>
      <c r="R28" s="58"/>
      <c r="S28" s="58"/>
      <c r="T28" s="59"/>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05">
        <f t="shared" ref="I29" si="80">U29+AF29+AQ29</f>
        <v>0.5</v>
      </c>
      <c r="J29" s="116">
        <f t="shared" ref="J29" si="81">V29+AG29+AR29</f>
        <v>0.5</v>
      </c>
      <c r="K29" s="70">
        <v>2</v>
      </c>
      <c r="L29" s="53"/>
      <c r="M29" s="53"/>
      <c r="N29" s="53"/>
      <c r="O29" s="53"/>
      <c r="P29" s="53">
        <v>1</v>
      </c>
      <c r="Q29" s="53">
        <v>0</v>
      </c>
      <c r="R29" s="53">
        <v>0</v>
      </c>
      <c r="S29" s="53">
        <v>0</v>
      </c>
      <c r="T29" s="59">
        <v>0</v>
      </c>
      <c r="U29" s="116">
        <f t="shared" ref="U29" si="82">(P29+Q29+R29)/K29</f>
        <v>0.5</v>
      </c>
      <c r="V29" s="105">
        <f t="shared" ref="V29" si="83">(P29+Q29+R29+S29+T29)/K29</f>
        <v>0.5</v>
      </c>
      <c r="W29" s="53"/>
      <c r="X29" s="53"/>
      <c r="Y29" s="53"/>
      <c r="Z29" s="53"/>
      <c r="AA29" s="53">
        <v>0</v>
      </c>
      <c r="AB29" s="53">
        <v>0</v>
      </c>
      <c r="AC29" s="53">
        <v>0</v>
      </c>
      <c r="AD29" s="53">
        <v>0</v>
      </c>
      <c r="AE29" s="59">
        <v>0</v>
      </c>
      <c r="AF29" s="104">
        <f t="shared" ref="AF29" si="84">(AA29+AB29+AC29)/K29</f>
        <v>0</v>
      </c>
      <c r="AG29" s="105">
        <f t="shared" ref="AG29" si="85">(AA29+AB29+AC29+AD29+AE29)/K29</f>
        <v>0</v>
      </c>
      <c r="AH29" s="53"/>
      <c r="AI29" s="53"/>
      <c r="AJ29" s="53"/>
      <c r="AK29" s="53"/>
      <c r="AL29" s="53">
        <v>0</v>
      </c>
      <c r="AM29" s="53">
        <v>0</v>
      </c>
      <c r="AN29" s="53">
        <v>0</v>
      </c>
      <c r="AO29" s="53">
        <v>0</v>
      </c>
      <c r="AP29" s="59">
        <v>0</v>
      </c>
      <c r="AQ29" s="104">
        <f t="shared" ref="AQ29" si="86">(AL29+AM29+AN29)/K29</f>
        <v>0</v>
      </c>
      <c r="AR29" s="105">
        <f t="shared" ref="AR29" si="87">(AL29+AM29+AN29+AO29+AP29)/K29</f>
        <v>0</v>
      </c>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 si="88">U30+AF30+AQ30</f>
        <v>0.6045081967213114</v>
      </c>
      <c r="J30" s="116">
        <f t="shared" ref="J30" si="89">V30+AG30+AR30</f>
        <v>0.68954918032786883</v>
      </c>
      <c r="K30" s="71">
        <v>976</v>
      </c>
      <c r="L30" s="53"/>
      <c r="M30" s="53"/>
      <c r="N30" s="53">
        <v>17</v>
      </c>
      <c r="O30" s="53">
        <v>119</v>
      </c>
      <c r="P30" s="53">
        <v>113</v>
      </c>
      <c r="Q30" s="53">
        <v>150</v>
      </c>
      <c r="R30" s="53">
        <v>102</v>
      </c>
      <c r="S30" s="53">
        <v>28</v>
      </c>
      <c r="T30" s="59">
        <v>11</v>
      </c>
      <c r="U30" s="116">
        <f t="shared" ref="U30" si="90">(N30+O30+P30+Q30+R30) /K30</f>
        <v>0.51331967213114749</v>
      </c>
      <c r="V30" s="105">
        <f t="shared" ref="V30" si="91">(N30+O30+P30+Q30+R30+S30+T30)/K30</f>
        <v>0.55327868852459017</v>
      </c>
      <c r="W30" s="53"/>
      <c r="X30" s="53"/>
      <c r="Y30" s="53">
        <v>1</v>
      </c>
      <c r="Z30" s="53">
        <v>1</v>
      </c>
      <c r="AA30" s="53">
        <v>10</v>
      </c>
      <c r="AB30" s="53">
        <v>13</v>
      </c>
      <c r="AC30" s="53">
        <v>30</v>
      </c>
      <c r="AD30" s="53">
        <v>18</v>
      </c>
      <c r="AE30" s="59">
        <v>14</v>
      </c>
      <c r="AF30" s="104">
        <f t="shared" ref="AF30" si="92">(Y30+Z30+AA30+AB30+AC30) /K30</f>
        <v>5.6352459016393443E-2</v>
      </c>
      <c r="AG30" s="105">
        <f t="shared" ref="AG30" si="93">(Y30+Z30+AA30+AB30+AC30+AD30+AE30)/K30</f>
        <v>8.9139344262295084E-2</v>
      </c>
      <c r="AH30" s="53"/>
      <c r="AI30" s="53"/>
      <c r="AJ30" s="53">
        <v>0</v>
      </c>
      <c r="AK30" s="53">
        <v>5</v>
      </c>
      <c r="AL30" s="53">
        <v>11</v>
      </c>
      <c r="AM30" s="53">
        <v>13</v>
      </c>
      <c r="AN30" s="53">
        <v>5</v>
      </c>
      <c r="AO30" s="53">
        <v>7</v>
      </c>
      <c r="AP30" s="59">
        <v>5</v>
      </c>
      <c r="AQ30" s="104">
        <f t="shared" ref="AQ30" si="94">(AJ30+AK30+AL30+AM30+AN30) /K30</f>
        <v>3.4836065573770489E-2</v>
      </c>
      <c r="AR30" s="105">
        <f t="shared" ref="AR30" si="95">(AJ30+AK30+AL30+AM30+AN30+AO30+AP30)/K30</f>
        <v>4.7131147540983603E-2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ref="I31" si="96">U31+AF31+AQ31</f>
        <v>0.83870967741935487</v>
      </c>
      <c r="J31" s="116">
        <f t="shared" ref="J31" si="97">V31+AG31+AR31</f>
        <v>0.83870967741935487</v>
      </c>
      <c r="K31" s="70">
        <v>31</v>
      </c>
      <c r="L31" s="53"/>
      <c r="M31" s="53"/>
      <c r="N31" s="53"/>
      <c r="O31" s="53">
        <v>0</v>
      </c>
      <c r="P31" s="53">
        <v>12</v>
      </c>
      <c r="Q31" s="53">
        <v>11</v>
      </c>
      <c r="R31" s="53">
        <v>3</v>
      </c>
      <c r="S31" s="53">
        <v>0</v>
      </c>
      <c r="T31" s="59">
        <v>0</v>
      </c>
      <c r="U31" s="116">
        <f t="shared" ref="U31" si="98">(O31+P31+Q31+R31) /K31</f>
        <v>0.83870967741935487</v>
      </c>
      <c r="V31" s="105">
        <f t="shared" ref="V31" si="99">(O31+P31+Q31+R31+S31+T31)/K31</f>
        <v>0.83870967741935487</v>
      </c>
      <c r="W31" s="53"/>
      <c r="X31" s="53"/>
      <c r="Y31" s="53"/>
      <c r="Z31" s="53">
        <v>0</v>
      </c>
      <c r="AA31" s="53">
        <v>0</v>
      </c>
      <c r="AB31" s="53">
        <v>0</v>
      </c>
      <c r="AC31" s="53">
        <v>0</v>
      </c>
      <c r="AD31" s="53">
        <v>0</v>
      </c>
      <c r="AE31" s="59">
        <v>0</v>
      </c>
      <c r="AF31" s="104">
        <f t="shared" ref="AF31" si="100">(W31+X31+Y31+Z31)/K31</f>
        <v>0</v>
      </c>
      <c r="AG31" s="105">
        <f t="shared" ref="AG31" si="101">(W31+X31+Y31+Z31+AA31+AB31)/K31</f>
        <v>0</v>
      </c>
      <c r="AH31" s="53"/>
      <c r="AI31" s="53"/>
      <c r="AJ31" s="53"/>
      <c r="AK31" s="53">
        <v>0</v>
      </c>
      <c r="AL31" s="53">
        <v>0</v>
      </c>
      <c r="AM31" s="53">
        <v>0</v>
      </c>
      <c r="AN31" s="53">
        <v>0</v>
      </c>
      <c r="AO31" s="53">
        <v>0</v>
      </c>
      <c r="AP31" s="59">
        <v>0</v>
      </c>
      <c r="AQ31" s="104">
        <f t="shared" ref="AQ31" si="102">(AK31+AL31+AM31+AN31) /K31</f>
        <v>0</v>
      </c>
      <c r="AR31" s="105">
        <f t="shared" ref="AR31" si="103">(AK31+AL31+AM31+AN31+AO31+AP31)/K31</f>
        <v>0</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122"/>
      <c r="AZ33" s="46"/>
      <c r="BA33" s="46"/>
      <c r="BB33" s="46"/>
      <c r="BC33" s="46"/>
      <c r="BD33" s="46"/>
      <c r="BE33" s="46"/>
      <c r="BF33" s="51"/>
    </row>
    <row r="34" spans="2:58" s="3" customFormat="1" x14ac:dyDescent="0.25">
      <c r="B34" s="14"/>
      <c r="C34" s="5" t="s">
        <v>44</v>
      </c>
      <c r="D34" s="5"/>
      <c r="E34" s="5"/>
      <c r="F34" s="53" t="s">
        <v>0</v>
      </c>
      <c r="G34" s="53" t="s">
        <v>20</v>
      </c>
      <c r="H34" s="54">
        <v>1</v>
      </c>
      <c r="I34" s="105">
        <f t="shared" ref="I34" si="104">U34+AF34+AQ34</f>
        <v>0.59306387225548907</v>
      </c>
      <c r="J34" s="116">
        <f t="shared" ref="J34" si="105">V34+AG34+AR34</f>
        <v>0.61551896207584844</v>
      </c>
      <c r="K34" s="71">
        <v>4008</v>
      </c>
      <c r="L34" s="73"/>
      <c r="M34" s="53"/>
      <c r="N34" s="53"/>
      <c r="O34" s="53"/>
      <c r="P34" s="53"/>
      <c r="Q34" s="73">
        <v>1935</v>
      </c>
      <c r="R34" s="53">
        <v>409</v>
      </c>
      <c r="S34" s="53">
        <v>33</v>
      </c>
      <c r="T34" s="59">
        <v>10</v>
      </c>
      <c r="U34" s="116">
        <f t="shared" ref="U34" si="106">(Q34+R34)/K34</f>
        <v>0.58483033932135731</v>
      </c>
      <c r="V34" s="105">
        <f t="shared" ref="V34" si="107">(Q34+R34+S34+T34)/K34</f>
        <v>0.595558882235529</v>
      </c>
      <c r="W34" s="53"/>
      <c r="X34" s="53"/>
      <c r="Y34" s="53"/>
      <c r="Z34" s="53"/>
      <c r="AA34" s="53"/>
      <c r="AB34" s="53">
        <v>2</v>
      </c>
      <c r="AC34" s="53">
        <v>1</v>
      </c>
      <c r="AD34" s="53">
        <v>3</v>
      </c>
      <c r="AE34" s="59">
        <v>2</v>
      </c>
      <c r="AF34" s="104">
        <f t="shared" ref="AF34" si="108">(AB34+AC34)/K34</f>
        <v>7.4850299401197609E-4</v>
      </c>
      <c r="AG34" s="105">
        <f t="shared" ref="AG34" si="109">(AB34+AC34+AD34+AE34)/K34</f>
        <v>1.996007984031936E-3</v>
      </c>
      <c r="AH34" s="53"/>
      <c r="AI34" s="53"/>
      <c r="AJ34" s="53"/>
      <c r="AK34" s="53"/>
      <c r="AL34" s="53"/>
      <c r="AM34" s="53">
        <v>10</v>
      </c>
      <c r="AN34" s="53">
        <v>20</v>
      </c>
      <c r="AO34" s="53">
        <v>22</v>
      </c>
      <c r="AP34" s="59">
        <v>20</v>
      </c>
      <c r="AQ34" s="104">
        <f t="shared" ref="AQ34" si="110">(AM34+AN34)/K34</f>
        <v>7.4850299401197605E-3</v>
      </c>
      <c r="AR34" s="105">
        <f t="shared" ref="AR34" si="111">(AM34+AN34+AO34+AP34)/K34</f>
        <v>1.7964071856287425E-2</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ref="I35" si="112">U35+AF35+AQ35</f>
        <v>0.60756697045015184</v>
      </c>
      <c r="J35" s="116">
        <f t="shared" ref="J35" si="113">V35+AG35+AR35</f>
        <v>0.68682684341342171</v>
      </c>
      <c r="K35" s="71">
        <v>7242</v>
      </c>
      <c r="L35" s="53"/>
      <c r="M35" s="73"/>
      <c r="N35" s="53"/>
      <c r="O35" s="53"/>
      <c r="P35" s="53">
        <v>62</v>
      </c>
      <c r="Q35" s="73">
        <v>3163</v>
      </c>
      <c r="R35" s="73">
        <v>1096</v>
      </c>
      <c r="S35" s="53">
        <v>357</v>
      </c>
      <c r="T35" s="59">
        <v>131</v>
      </c>
      <c r="U35" s="116">
        <f t="shared" ref="U35" si="114">(P35+Q35+R35)/K35</f>
        <v>0.59665838166252416</v>
      </c>
      <c r="V35" s="105">
        <f t="shared" ref="V35" si="115">(P35+Q35+R35+S35+T35)/K35</f>
        <v>0.66404308202154105</v>
      </c>
      <c r="W35" s="53"/>
      <c r="X35" s="53"/>
      <c r="Y35" s="53"/>
      <c r="Z35" s="53"/>
      <c r="AA35" s="53">
        <v>2</v>
      </c>
      <c r="AB35" s="53">
        <v>6</v>
      </c>
      <c r="AC35" s="53">
        <v>10</v>
      </c>
      <c r="AD35" s="53">
        <v>10</v>
      </c>
      <c r="AE35" s="59">
        <v>9</v>
      </c>
      <c r="AF35" s="104">
        <f t="shared" ref="AF35" si="116">(AA35+AB35+AC35)/K35</f>
        <v>2.4855012427506215E-3</v>
      </c>
      <c r="AG35" s="105">
        <f t="shared" ref="AG35" si="117">(AA35+AB35+AC35+AD35+AE35)/K35</f>
        <v>5.109085887876277E-3</v>
      </c>
      <c r="AH35" s="53"/>
      <c r="AI35" s="53"/>
      <c r="AJ35" s="53"/>
      <c r="AK35" s="53"/>
      <c r="AL35" s="53">
        <v>11</v>
      </c>
      <c r="AM35" s="53">
        <v>25</v>
      </c>
      <c r="AN35" s="53">
        <v>25</v>
      </c>
      <c r="AO35" s="53">
        <v>35</v>
      </c>
      <c r="AP35" s="59">
        <v>32</v>
      </c>
      <c r="AQ35" s="104">
        <f t="shared" ref="AQ35" si="118">(AL35+AM35+AN35)/K35</f>
        <v>8.4230875448771062E-3</v>
      </c>
      <c r="AR35" s="105">
        <f t="shared" ref="AR35" si="119">(AL35+AM35+AN35+AO35+AP35)/K35</f>
        <v>1.7674675504004419E-2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ref="I36" si="120">U36+AF36+AQ36</f>
        <v>0.63175303197353916</v>
      </c>
      <c r="J36" s="116">
        <f t="shared" ref="J36" si="121">V36+AG36+AR36</f>
        <v>0.69349503858875416</v>
      </c>
      <c r="K36" s="71">
        <v>907</v>
      </c>
      <c r="L36" s="53"/>
      <c r="M36" s="53"/>
      <c r="N36" s="53">
        <v>18</v>
      </c>
      <c r="O36" s="53">
        <v>168</v>
      </c>
      <c r="P36" s="53">
        <v>89</v>
      </c>
      <c r="Q36" s="53">
        <v>105</v>
      </c>
      <c r="R36" s="53">
        <v>55</v>
      </c>
      <c r="S36" s="53">
        <v>28</v>
      </c>
      <c r="T36" s="59">
        <v>19</v>
      </c>
      <c r="U36" s="116">
        <f t="shared" ref="U36" si="122">(N36+O36+P36+Q36+R36) /K36</f>
        <v>0.47960308710033078</v>
      </c>
      <c r="V36" s="105">
        <f t="shared" ref="V36" si="123">(N36+O36+P36+Q36+R36+S36+T36)/K36</f>
        <v>0.5314222712238148</v>
      </c>
      <c r="W36" s="53"/>
      <c r="X36" s="53"/>
      <c r="Y36" s="53">
        <v>0</v>
      </c>
      <c r="Z36" s="53">
        <v>0</v>
      </c>
      <c r="AA36" s="53">
        <v>0</v>
      </c>
      <c r="AB36" s="53">
        <v>1</v>
      </c>
      <c r="AC36" s="53">
        <v>2</v>
      </c>
      <c r="AD36" s="53">
        <v>1</v>
      </c>
      <c r="AE36" s="59">
        <v>0</v>
      </c>
      <c r="AF36" s="104">
        <f t="shared" ref="AF36" si="124">(Y36+Z36+AA36+AB36+AC36) /K36</f>
        <v>3.3076074972436605E-3</v>
      </c>
      <c r="AG36" s="105">
        <f t="shared" ref="AG36" si="125">(Y36+Z36+AA36+AB36+AC36+AD36+AE36)/K36</f>
        <v>4.410143329658214E-3</v>
      </c>
      <c r="AH36" s="53"/>
      <c r="AI36" s="53"/>
      <c r="AJ36" s="53">
        <v>74</v>
      </c>
      <c r="AK36" s="53">
        <v>35</v>
      </c>
      <c r="AL36" s="53">
        <v>12</v>
      </c>
      <c r="AM36" s="53">
        <v>9</v>
      </c>
      <c r="AN36" s="53">
        <v>5</v>
      </c>
      <c r="AO36" s="53">
        <v>2</v>
      </c>
      <c r="AP36" s="59">
        <v>6</v>
      </c>
      <c r="AQ36" s="104">
        <f t="shared" ref="AQ36" si="126">(AJ36+AK36+AL36+AM36+AN36) /K36</f>
        <v>0.14884233737596472</v>
      </c>
      <c r="AR36" s="105">
        <f t="shared" ref="AR36" si="127">(AJ36+AK36+AL36+AM36+AN36+AO36+AP36)/K36</f>
        <v>0.15766262403528114</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s="3" customFormat="1" x14ac:dyDescent="0.25">
      <c r="B40" s="14"/>
      <c r="C40" s="5" t="s">
        <v>45</v>
      </c>
      <c r="D40" s="5"/>
      <c r="E40" s="5"/>
      <c r="F40" s="53" t="s">
        <v>0</v>
      </c>
      <c r="G40" s="53" t="s">
        <v>20</v>
      </c>
      <c r="H40" s="54">
        <v>1</v>
      </c>
      <c r="I40" s="117" t="s">
        <v>4</v>
      </c>
      <c r="J40" s="117" t="s">
        <v>4</v>
      </c>
      <c r="K40" s="61" t="s">
        <v>5</v>
      </c>
      <c r="L40" s="58"/>
      <c r="M40" s="58"/>
      <c r="N40" s="58"/>
      <c r="O40" s="58"/>
      <c r="P40" s="58"/>
      <c r="Q40" s="58"/>
      <c r="R40" s="58"/>
      <c r="S40" s="58"/>
      <c r="T40" s="59"/>
      <c r="U40" s="104"/>
      <c r="V40" s="105"/>
      <c r="W40" s="58"/>
      <c r="X40" s="58"/>
      <c r="Y40" s="58"/>
      <c r="Z40" s="58"/>
      <c r="AA40" s="58"/>
      <c r="AB40" s="58"/>
      <c r="AC40" s="58"/>
      <c r="AD40" s="58"/>
      <c r="AE40" s="59"/>
      <c r="AF40" s="104"/>
      <c r="AG40" s="105"/>
      <c r="AH40" s="58"/>
      <c r="AI40" s="58"/>
      <c r="AJ40" s="58"/>
      <c r="AK40" s="58"/>
      <c r="AL40" s="58"/>
      <c r="AM40" s="58"/>
      <c r="AN40" s="58"/>
      <c r="AO40" s="58"/>
      <c r="AP40" s="59"/>
      <c r="AQ40" s="104"/>
      <c r="AR40" s="105"/>
      <c r="AS40" s="76"/>
      <c r="AT40" s="46"/>
      <c r="AU40" s="46"/>
      <c r="AV40" s="46"/>
      <c r="AW40" s="46"/>
      <c r="AX40" s="46"/>
      <c r="AY40" s="46"/>
      <c r="AZ40" s="46"/>
      <c r="BA40" s="46"/>
      <c r="BB40" s="46"/>
      <c r="BC40" s="46"/>
      <c r="BD40" s="46"/>
      <c r="BE40" s="46"/>
      <c r="BF40" s="47"/>
    </row>
    <row r="41" spans="2:58" s="3" customFormat="1" x14ac:dyDescent="0.25">
      <c r="B41" s="14"/>
      <c r="C41" s="5"/>
      <c r="D41" s="5"/>
      <c r="E41" s="5"/>
      <c r="F41" s="53" t="s">
        <v>6</v>
      </c>
      <c r="G41" s="53" t="s">
        <v>20</v>
      </c>
      <c r="H41" s="54">
        <v>2</v>
      </c>
      <c r="I41" s="117" t="s">
        <v>4</v>
      </c>
      <c r="J41" s="117" t="s">
        <v>4</v>
      </c>
      <c r="K41" s="61" t="s">
        <v>5</v>
      </c>
      <c r="L41" s="58"/>
      <c r="M41" s="58"/>
      <c r="N41" s="56"/>
      <c r="O41" s="58"/>
      <c r="P41" s="58"/>
      <c r="Q41" s="58"/>
      <c r="R41" s="58"/>
      <c r="S41" s="58"/>
      <c r="T41" s="59"/>
      <c r="U41" s="104"/>
      <c r="V41" s="105"/>
      <c r="W41" s="58"/>
      <c r="X41" s="58"/>
      <c r="Y41" s="58"/>
      <c r="Z41" s="58"/>
      <c r="AA41" s="58"/>
      <c r="AB41" s="58"/>
      <c r="AC41" s="58"/>
      <c r="AD41" s="58"/>
      <c r="AE41" s="59"/>
      <c r="AF41" s="104"/>
      <c r="AG41" s="105"/>
      <c r="AH41" s="58"/>
      <c r="AI41" s="58"/>
      <c r="AJ41" s="58"/>
      <c r="AK41" s="58"/>
      <c r="AL41" s="58"/>
      <c r="AM41" s="58"/>
      <c r="AN41" s="58"/>
      <c r="AO41" s="58"/>
      <c r="AP41" s="59"/>
      <c r="AQ41" s="104"/>
      <c r="AR41" s="105"/>
      <c r="AS41" s="76"/>
      <c r="AT41" s="46"/>
      <c r="AU41" s="46"/>
      <c r="AV41" s="46"/>
      <c r="AW41" s="46"/>
      <c r="AX41" s="46"/>
      <c r="AY41" s="46"/>
      <c r="AZ41" s="46"/>
      <c r="BA41" s="46"/>
      <c r="BB41" s="46"/>
      <c r="BC41" s="46"/>
      <c r="BD41" s="46"/>
      <c r="BE41" s="46"/>
      <c r="BF41" s="47"/>
    </row>
    <row r="42" spans="2:58" s="3" customFormat="1" x14ac:dyDescent="0.25">
      <c r="B42" s="14"/>
      <c r="C42" s="5"/>
      <c r="D42" s="5"/>
      <c r="E42" s="5"/>
      <c r="F42" s="53" t="s">
        <v>1</v>
      </c>
      <c r="G42" s="53" t="s">
        <v>20</v>
      </c>
      <c r="H42" s="54">
        <v>4</v>
      </c>
      <c r="I42" s="105">
        <f t="shared" ref="I42" si="128">U42+AF42+AQ42</f>
        <v>0.52051282051282055</v>
      </c>
      <c r="J42" s="116">
        <f t="shared" ref="J42" si="129">V42+AG42+AR42</f>
        <v>0.60000000000000009</v>
      </c>
      <c r="K42" s="70">
        <v>390</v>
      </c>
      <c r="L42" s="53"/>
      <c r="M42" s="53"/>
      <c r="N42" s="53">
        <v>0</v>
      </c>
      <c r="O42" s="53">
        <v>4</v>
      </c>
      <c r="P42" s="53">
        <v>17</v>
      </c>
      <c r="Q42" s="53">
        <v>107</v>
      </c>
      <c r="R42" s="53">
        <v>53</v>
      </c>
      <c r="S42" s="53">
        <v>15</v>
      </c>
      <c r="T42" s="59">
        <v>7</v>
      </c>
      <c r="U42" s="116">
        <f t="shared" ref="U42" si="130">(N42+O42+P42+Q42+R42) /K42</f>
        <v>0.46410256410256412</v>
      </c>
      <c r="V42" s="105">
        <f t="shared" ref="V42" si="131">(N42+O42+P42+Q42+R42+S42+T42)/K42</f>
        <v>0.52051282051282055</v>
      </c>
      <c r="W42" s="53"/>
      <c r="X42" s="53"/>
      <c r="Y42" s="53">
        <v>0</v>
      </c>
      <c r="Z42" s="53">
        <v>0</v>
      </c>
      <c r="AA42" s="53">
        <v>0</v>
      </c>
      <c r="AB42" s="53">
        <v>0</v>
      </c>
      <c r="AC42" s="53">
        <v>5</v>
      </c>
      <c r="AD42" s="53">
        <v>1</v>
      </c>
      <c r="AE42" s="59">
        <v>1</v>
      </c>
      <c r="AF42" s="104">
        <f t="shared" ref="AF42" si="132">(Y42+Z42+AA42+AB42+AC42) /K42</f>
        <v>1.282051282051282E-2</v>
      </c>
      <c r="AG42" s="105">
        <f t="shared" ref="AG42" si="133">(Y42+Z42+AA42+AB42+AC42+AD42+AE42)/K42</f>
        <v>1.7948717948717947E-2</v>
      </c>
      <c r="AH42" s="53"/>
      <c r="AI42" s="53"/>
      <c r="AJ42" s="53">
        <v>0</v>
      </c>
      <c r="AK42" s="53">
        <v>2</v>
      </c>
      <c r="AL42" s="53">
        <v>3</v>
      </c>
      <c r="AM42" s="53">
        <v>5</v>
      </c>
      <c r="AN42" s="53">
        <v>7</v>
      </c>
      <c r="AO42" s="53">
        <v>3</v>
      </c>
      <c r="AP42" s="59">
        <v>4</v>
      </c>
      <c r="AQ42" s="104">
        <f t="shared" ref="AQ42" si="134">(AJ42+AK42+AL42+AM42+AN42) /K42</f>
        <v>4.3589743589743588E-2</v>
      </c>
      <c r="AR42" s="105">
        <f t="shared" ref="AR42" si="135">(AJ42+AK42+AL42+AM42+AN42+AO42+AP42)/K42</f>
        <v>6.1538461538461542E-2</v>
      </c>
      <c r="AS42" s="76"/>
      <c r="AT42" s="46"/>
      <c r="AU42" s="46"/>
      <c r="AV42" s="46"/>
      <c r="AW42" s="46"/>
      <c r="AX42" s="46"/>
      <c r="AY42" s="46"/>
      <c r="AZ42" s="46"/>
      <c r="BA42" s="46"/>
      <c r="BB42" s="46"/>
      <c r="BC42" s="46"/>
      <c r="BD42" s="46"/>
      <c r="BE42" s="46"/>
      <c r="BF42" s="47"/>
    </row>
    <row r="43" spans="2:58" s="3" customFormat="1" x14ac:dyDescent="0.25">
      <c r="B43" s="14"/>
      <c r="C43" s="5"/>
      <c r="D43" s="5"/>
      <c r="E43" s="5"/>
      <c r="F43" s="53" t="s">
        <v>2</v>
      </c>
      <c r="G43" s="53" t="s">
        <v>20</v>
      </c>
      <c r="H43" s="54">
        <v>3</v>
      </c>
      <c r="I43" s="117" t="s">
        <v>4</v>
      </c>
      <c r="J43" s="117" t="s">
        <v>4</v>
      </c>
      <c r="K43" s="55" t="s">
        <v>5</v>
      </c>
      <c r="L43" s="56"/>
      <c r="M43" s="56"/>
      <c r="N43" s="56"/>
      <c r="O43" s="56"/>
      <c r="P43" s="56"/>
      <c r="Q43" s="56"/>
      <c r="R43" s="56"/>
      <c r="S43" s="56"/>
      <c r="T43" s="57"/>
      <c r="U43" s="104"/>
      <c r="V43" s="105"/>
      <c r="W43" s="58"/>
      <c r="X43" s="58"/>
      <c r="Y43" s="58"/>
      <c r="Z43" s="58"/>
      <c r="AA43" s="58"/>
      <c r="AB43" s="58"/>
      <c r="AC43" s="58"/>
      <c r="AD43" s="58"/>
      <c r="AE43" s="59"/>
      <c r="AF43" s="104"/>
      <c r="AG43" s="105"/>
      <c r="AH43" s="58"/>
      <c r="AI43" s="58"/>
      <c r="AJ43" s="58"/>
      <c r="AK43" s="58"/>
      <c r="AL43" s="58"/>
      <c r="AM43" s="58"/>
      <c r="AN43" s="58"/>
      <c r="AO43" s="58"/>
      <c r="AP43" s="59"/>
      <c r="AQ43" s="104"/>
      <c r="AR43" s="105"/>
      <c r="AS43" s="76"/>
      <c r="AT43" s="46"/>
      <c r="AU43" s="46"/>
      <c r="AV43" s="46"/>
      <c r="AW43" s="46"/>
      <c r="AX43" s="46"/>
      <c r="AY43" s="46"/>
      <c r="AZ43" s="46"/>
      <c r="BA43" s="46"/>
      <c r="BB43" s="46"/>
      <c r="BC43" s="46"/>
      <c r="BD43" s="46"/>
      <c r="BE43" s="46"/>
      <c r="BF43" s="47"/>
    </row>
    <row r="44" spans="2:58" s="31" customFormat="1" x14ac:dyDescent="0.25">
      <c r="B44" s="14"/>
      <c r="C44" s="25"/>
      <c r="D44" s="25"/>
      <c r="E44" s="25"/>
      <c r="F44" s="58" t="s">
        <v>3</v>
      </c>
      <c r="G44" s="53" t="s">
        <v>20</v>
      </c>
      <c r="H44" s="60">
        <v>6</v>
      </c>
      <c r="I44" s="117" t="s">
        <v>4</v>
      </c>
      <c r="J44" s="117" t="s">
        <v>4</v>
      </c>
      <c r="K44" s="55" t="s">
        <v>5</v>
      </c>
      <c r="L44" s="56"/>
      <c r="M44" s="56"/>
      <c r="N44" s="56"/>
      <c r="O44" s="56"/>
      <c r="P44" s="56"/>
      <c r="Q44" s="56"/>
      <c r="R44" s="56"/>
      <c r="S44" s="56"/>
      <c r="T44" s="57"/>
      <c r="U44" s="104"/>
      <c r="V44" s="105"/>
      <c r="W44" s="58"/>
      <c r="X44" s="58"/>
      <c r="Y44" s="58"/>
      <c r="Z44" s="58"/>
      <c r="AA44" s="58"/>
      <c r="AB44" s="58"/>
      <c r="AC44" s="58"/>
      <c r="AD44" s="58"/>
      <c r="AE44" s="59"/>
      <c r="AF44" s="104"/>
      <c r="AG44" s="105"/>
      <c r="AH44" s="58"/>
      <c r="AI44" s="58"/>
      <c r="AJ44" s="58"/>
      <c r="AK44" s="58"/>
      <c r="AL44" s="58"/>
      <c r="AM44" s="58"/>
      <c r="AN44" s="58"/>
      <c r="AO44" s="58"/>
      <c r="AP44" s="59"/>
      <c r="AQ44" s="104"/>
      <c r="AR44" s="105"/>
      <c r="AS44" s="76"/>
      <c r="AT44" s="46"/>
      <c r="AU44" s="46"/>
      <c r="AV44" s="46"/>
      <c r="AW44" s="46"/>
      <c r="AX44" s="46"/>
      <c r="AY44" s="46"/>
      <c r="AZ44" s="46"/>
      <c r="BA44" s="46"/>
      <c r="BB44" s="46"/>
      <c r="BC44" s="46"/>
      <c r="BD44" s="46"/>
      <c r="BE44" s="46"/>
      <c r="BF44" s="46"/>
    </row>
    <row r="45" spans="2:58" s="37" customFormat="1" ht="15.75" thickBot="1" x14ac:dyDescent="0.3">
      <c r="B45" s="32"/>
      <c r="C45" s="7"/>
      <c r="D45" s="7"/>
      <c r="E45" s="7"/>
      <c r="F45" s="66"/>
      <c r="G45" s="66"/>
      <c r="H45" s="62"/>
      <c r="I45" s="118"/>
      <c r="J45" s="118"/>
      <c r="K45" s="63"/>
      <c r="L45" s="64"/>
      <c r="M45" s="64"/>
      <c r="N45" s="64"/>
      <c r="O45" s="64"/>
      <c r="P45" s="64"/>
      <c r="Q45" s="64"/>
      <c r="R45" s="64"/>
      <c r="S45" s="64"/>
      <c r="T45" s="65"/>
      <c r="U45" s="106"/>
      <c r="V45" s="107"/>
      <c r="W45" s="66"/>
      <c r="X45" s="66"/>
      <c r="Y45" s="66"/>
      <c r="Z45" s="66"/>
      <c r="AA45" s="66"/>
      <c r="AB45" s="66"/>
      <c r="AC45" s="66"/>
      <c r="AD45" s="66"/>
      <c r="AE45" s="67"/>
      <c r="AF45" s="106"/>
      <c r="AG45" s="107"/>
      <c r="AH45" s="66"/>
      <c r="AI45" s="66"/>
      <c r="AJ45" s="66"/>
      <c r="AK45" s="66"/>
      <c r="AL45" s="66"/>
      <c r="AM45" s="66"/>
      <c r="AN45" s="66"/>
      <c r="AO45" s="66"/>
      <c r="AP45" s="67"/>
      <c r="AQ45" s="106"/>
      <c r="AR45" s="107"/>
      <c r="AS45" s="76"/>
      <c r="AT45" s="46"/>
      <c r="AU45" s="46"/>
      <c r="AV45" s="46"/>
      <c r="AW45" s="46"/>
      <c r="AX45" s="46"/>
      <c r="AY45" s="46"/>
      <c r="AZ45" s="46"/>
      <c r="BA45" s="46"/>
      <c r="BB45" s="46"/>
      <c r="BC45" s="46"/>
      <c r="BD45" s="46"/>
      <c r="BE45" s="46"/>
      <c r="BF45" s="51"/>
    </row>
    <row r="46" spans="2:58" x14ac:dyDescent="0.25">
      <c r="T46" s="22"/>
      <c r="AE46" s="22"/>
    </row>
    <row r="47" spans="2:58" x14ac:dyDescent="0.25">
      <c r="C47" s="91" t="s">
        <v>95</v>
      </c>
      <c r="H47" s="99"/>
      <c r="J47" s="126"/>
      <c r="K47"/>
      <c r="R47" s="16"/>
      <c r="T47" s="99"/>
      <c r="AC47" s="16"/>
      <c r="AE47" s="99"/>
      <c r="AF47" s="123"/>
      <c r="AG47" s="99"/>
      <c r="AN47" s="16"/>
      <c r="AO47" s="18"/>
      <c r="AP47" s="99"/>
      <c r="AR47" s="127"/>
      <c r="AS47" s="44"/>
      <c r="BE47" s="45"/>
      <c r="BF47"/>
    </row>
    <row r="48" spans="2:58" x14ac:dyDescent="0.25">
      <c r="T48" s="16"/>
      <c r="AE48" s="16"/>
    </row>
    <row r="49" spans="4:31" x14ac:dyDescent="0.25">
      <c r="D49" s="52"/>
      <c r="T49" s="16"/>
      <c r="AE49" s="16"/>
    </row>
    <row r="50" spans="4:31" x14ac:dyDescent="0.25">
      <c r="T50" s="16"/>
      <c r="AE50" s="16"/>
    </row>
    <row r="51" spans="4:31" x14ac:dyDescent="0.25">
      <c r="T51" s="16"/>
      <c r="AE51" s="16"/>
    </row>
    <row r="52" spans="4:31" x14ac:dyDescent="0.25">
      <c r="T52" s="16"/>
      <c r="AE52" s="16"/>
    </row>
    <row r="53" spans="4:31" x14ac:dyDescent="0.25">
      <c r="T53" s="16"/>
      <c r="AE53" s="16"/>
    </row>
    <row r="54" spans="4:31" x14ac:dyDescent="0.25">
      <c r="T54" s="16"/>
      <c r="AE54" s="16"/>
    </row>
    <row r="55" spans="4:31" x14ac:dyDescent="0.25">
      <c r="T55" s="16"/>
      <c r="AE55" s="16"/>
    </row>
    <row r="56" spans="4:31" x14ac:dyDescent="0.25">
      <c r="T56" s="16"/>
      <c r="AE56" s="16"/>
    </row>
    <row r="57" spans="4:31" x14ac:dyDescent="0.25">
      <c r="T57" s="16"/>
      <c r="AE57" s="16"/>
    </row>
    <row r="58" spans="4:31" x14ac:dyDescent="0.25">
      <c r="T58" s="16"/>
      <c r="AE58" s="16"/>
    </row>
    <row r="59" spans="4:31" x14ac:dyDescent="0.25">
      <c r="T59" s="16"/>
      <c r="AE59" s="16"/>
    </row>
    <row r="60" spans="4:31" x14ac:dyDescent="0.25">
      <c r="T60" s="16"/>
      <c r="AE60" s="16"/>
    </row>
    <row r="61" spans="4:31" x14ac:dyDescent="0.25">
      <c r="T61" s="16"/>
      <c r="AE61" s="16"/>
    </row>
    <row r="62" spans="4:31" x14ac:dyDescent="0.25">
      <c r="T62" s="16"/>
      <c r="AE62" s="16"/>
    </row>
    <row r="63" spans="4:31" x14ac:dyDescent="0.25">
      <c r="T63" s="16"/>
      <c r="AE63" s="16"/>
    </row>
    <row r="64" spans="4: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row>
    <row r="82" spans="20:42" x14ac:dyDescent="0.25">
      <c r="T82" s="16"/>
      <c r="AE82" s="16"/>
    </row>
    <row r="83" spans="20:42" x14ac:dyDescent="0.25">
      <c r="T83" s="16"/>
      <c r="AE83" s="16"/>
    </row>
    <row r="84" spans="20:42" x14ac:dyDescent="0.25">
      <c r="T84" s="16"/>
      <c r="AE84" s="16"/>
    </row>
    <row r="85" spans="20:42" x14ac:dyDescent="0.25">
      <c r="T85" s="16"/>
      <c r="AE85" s="16"/>
    </row>
    <row r="86" spans="20:42" x14ac:dyDescent="0.25">
      <c r="T86" s="16"/>
      <c r="AE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E102" s="16"/>
      <c r="AP102" s="16"/>
    </row>
    <row r="103" spans="20:42" x14ac:dyDescent="0.25">
      <c r="T103" s="16"/>
      <c r="AE103" s="16"/>
      <c r="AP103" s="16"/>
    </row>
    <row r="104" spans="20:42" x14ac:dyDescent="0.25">
      <c r="T104" s="16"/>
      <c r="AE104" s="16"/>
      <c r="AP104" s="16"/>
    </row>
    <row r="105" spans="20:42" x14ac:dyDescent="0.25">
      <c r="T105" s="16"/>
      <c r="AE105" s="16"/>
      <c r="AP105" s="16"/>
    </row>
    <row r="106" spans="20:42" x14ac:dyDescent="0.25">
      <c r="T106" s="16"/>
      <c r="AE106" s="16"/>
      <c r="AP106" s="16"/>
    </row>
    <row r="107" spans="20:42" x14ac:dyDescent="0.25">
      <c r="T107" s="16"/>
      <c r="AE107" s="16"/>
      <c r="AP107" s="16"/>
    </row>
    <row r="108" spans="20:42" x14ac:dyDescent="0.25">
      <c r="T108" s="16"/>
      <c r="AP108" s="16"/>
    </row>
    <row r="109" spans="20:42" x14ac:dyDescent="0.25">
      <c r="T109" s="16"/>
      <c r="AP109" s="16"/>
    </row>
    <row r="110" spans="20:42" x14ac:dyDescent="0.25">
      <c r="T110" s="16"/>
      <c r="AP110" s="16"/>
    </row>
    <row r="111" spans="20:42" x14ac:dyDescent="0.25">
      <c r="T111" s="16"/>
      <c r="AP111" s="16"/>
    </row>
    <row r="112" spans="20:42" x14ac:dyDescent="0.25">
      <c r="T112" s="16"/>
    </row>
    <row r="113" spans="20:20" x14ac:dyDescent="0.25">
      <c r="T113" s="16"/>
    </row>
    <row r="114" spans="20:20" x14ac:dyDescent="0.25">
      <c r="T114" s="16"/>
    </row>
    <row r="115" spans="20:20" x14ac:dyDescent="0.25">
      <c r="T115"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15"/>
  <sheetViews>
    <sheetView zoomScaleNormal="100" workbookViewId="0">
      <pane xSplit="11" ySplit="9" topLeftCell="L10" activePane="bottomRight" state="frozen"/>
      <selection activeCell="L25" sqref="L25"/>
      <selection pane="topRight" activeCell="L25" sqref="L25"/>
      <selection pane="bottomLeft" activeCell="L25" sqref="L25"/>
      <selection pane="bottomRight" activeCell="K27" sqref="K27"/>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9" t="s">
        <v>48</v>
      </c>
      <c r="M9" s="9" t="s">
        <v>47</v>
      </c>
      <c r="N9" s="9" t="s">
        <v>46</v>
      </c>
      <c r="O9" s="9" t="s">
        <v>7</v>
      </c>
      <c r="P9" s="9" t="s">
        <v>8</v>
      </c>
      <c r="Q9" s="9" t="s">
        <v>12</v>
      </c>
      <c r="R9" s="9" t="s">
        <v>9</v>
      </c>
      <c r="S9" s="9" t="s">
        <v>10</v>
      </c>
      <c r="T9" s="20" t="s">
        <v>16</v>
      </c>
      <c r="U9" s="102" t="s">
        <v>28</v>
      </c>
      <c r="V9" s="103" t="s">
        <v>29</v>
      </c>
      <c r="W9" s="9" t="s">
        <v>48</v>
      </c>
      <c r="X9" s="9" t="s">
        <v>47</v>
      </c>
      <c r="Y9" s="9" t="s">
        <v>46</v>
      </c>
      <c r="Z9" s="9" t="s">
        <v>7</v>
      </c>
      <c r="AA9" s="9" t="s">
        <v>8</v>
      </c>
      <c r="AB9" s="9" t="s">
        <v>12</v>
      </c>
      <c r="AC9" s="9" t="s">
        <v>9</v>
      </c>
      <c r="AD9" s="9" t="s">
        <v>10</v>
      </c>
      <c r="AE9" s="20" t="s">
        <v>16</v>
      </c>
      <c r="AF9" s="102" t="s">
        <v>30</v>
      </c>
      <c r="AG9" s="103" t="s">
        <v>31</v>
      </c>
      <c r="AH9" s="9" t="s">
        <v>48</v>
      </c>
      <c r="AI9" s="9" t="s">
        <v>47</v>
      </c>
      <c r="AJ9" s="9" t="s">
        <v>46</v>
      </c>
      <c r="AK9" s="9" t="s">
        <v>7</v>
      </c>
      <c r="AL9" s="9" t="s">
        <v>8</v>
      </c>
      <c r="AM9" s="9" t="s">
        <v>12</v>
      </c>
      <c r="AN9" s="9" t="s">
        <v>9</v>
      </c>
      <c r="AO9" s="9" t="s">
        <v>10</v>
      </c>
      <c r="AP9" s="20" t="s">
        <v>16</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 si="0">U10+AF10+AQ10</f>
        <v>0.65585585585585582</v>
      </c>
      <c r="J10" s="116">
        <f t="shared" ref="J10" si="1">V10+AG10+AR10</f>
        <v>0.73873873873873874</v>
      </c>
      <c r="K10" s="71">
        <v>555</v>
      </c>
      <c r="L10" s="53"/>
      <c r="M10" s="53"/>
      <c r="N10" s="53"/>
      <c r="O10" s="53"/>
      <c r="P10" s="53"/>
      <c r="Q10" s="53">
        <v>156</v>
      </c>
      <c r="R10" s="53">
        <v>202</v>
      </c>
      <c r="S10" s="53">
        <v>27</v>
      </c>
      <c r="T10" s="59">
        <v>2</v>
      </c>
      <c r="U10" s="116">
        <f t="shared" ref="U10" si="2">(Q10+R10)/K10</f>
        <v>0.64504504504504501</v>
      </c>
      <c r="V10" s="105">
        <f t="shared" ref="V10" si="3">(Q10+R10+S10+T10)/K10</f>
        <v>0.69729729729729728</v>
      </c>
      <c r="W10" s="53"/>
      <c r="X10" s="53"/>
      <c r="Y10" s="53"/>
      <c r="Z10" s="53"/>
      <c r="AA10" s="53"/>
      <c r="AB10" s="53">
        <v>0</v>
      </c>
      <c r="AC10" s="53">
        <v>1</v>
      </c>
      <c r="AD10" s="53">
        <v>0</v>
      </c>
      <c r="AE10" s="59">
        <v>2</v>
      </c>
      <c r="AF10" s="104">
        <f t="shared" ref="AF10" si="4">(W10+X10)/K10</f>
        <v>0</v>
      </c>
      <c r="AG10" s="105">
        <f t="shared" ref="AG10" si="5">(W10+X10+Y10+Z10)/K10</f>
        <v>0</v>
      </c>
      <c r="AH10" s="53"/>
      <c r="AI10" s="53"/>
      <c r="AJ10" s="53"/>
      <c r="AK10" s="53"/>
      <c r="AL10" s="53"/>
      <c r="AM10" s="53">
        <v>3</v>
      </c>
      <c r="AN10" s="53">
        <v>3</v>
      </c>
      <c r="AO10" s="53">
        <v>11</v>
      </c>
      <c r="AP10" s="59">
        <v>6</v>
      </c>
      <c r="AQ10" s="104">
        <f t="shared" ref="AQ10" si="6">(AM10+AN10)/K10</f>
        <v>1.0810810810810811E-2</v>
      </c>
      <c r="AR10" s="105">
        <f t="shared" ref="AR10" si="7">(AM10+AN10+AO10+AP10)/K10</f>
        <v>4.1441441441441441E-2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ref="I11" si="8">U11+AF11+AQ11</f>
        <v>0.44274560832791154</v>
      </c>
      <c r="J11" s="116">
        <f t="shared" ref="J11" si="9">V11+AG11+AR11</f>
        <v>0.5936890045543266</v>
      </c>
      <c r="K11" s="71">
        <v>3074</v>
      </c>
      <c r="L11" s="53"/>
      <c r="M11" s="53"/>
      <c r="N11" s="53"/>
      <c r="O11" s="53"/>
      <c r="P11" s="53">
        <v>27</v>
      </c>
      <c r="Q11" s="53">
        <v>870</v>
      </c>
      <c r="R11" s="53">
        <v>357</v>
      </c>
      <c r="S11" s="53">
        <v>128</v>
      </c>
      <c r="T11" s="59">
        <v>53</v>
      </c>
      <c r="U11" s="116">
        <f t="shared" ref="U11" si="10">(P11+Q11+R11)/K11</f>
        <v>0.40793754066363047</v>
      </c>
      <c r="V11" s="105">
        <f t="shared" ref="V11" si="11">(P11+Q11+R11+S11+T11)/K11</f>
        <v>0.466818477553676</v>
      </c>
      <c r="W11" s="53"/>
      <c r="X11" s="53"/>
      <c r="Y11" s="53"/>
      <c r="Z11" s="53"/>
      <c r="AA11" s="53">
        <v>0</v>
      </c>
      <c r="AB11" s="53">
        <v>3</v>
      </c>
      <c r="AC11" s="53">
        <v>20</v>
      </c>
      <c r="AD11" s="53">
        <v>30</v>
      </c>
      <c r="AE11" s="59">
        <v>31</v>
      </c>
      <c r="AF11" s="104">
        <f t="shared" ref="AF11" si="12">(AA11+AB11+AC11)/K11</f>
        <v>7.4821080026024724E-3</v>
      </c>
      <c r="AG11" s="105">
        <f t="shared" ref="AG11" si="13">(AA11+AB11+AC11+AD11+AE11)/K11</f>
        <v>2.7325959661678594E-2</v>
      </c>
      <c r="AH11" s="53"/>
      <c r="AI11" s="53"/>
      <c r="AJ11" s="53"/>
      <c r="AK11" s="53"/>
      <c r="AL11" s="53">
        <v>16</v>
      </c>
      <c r="AM11" s="53">
        <v>23</v>
      </c>
      <c r="AN11" s="53">
        <v>45</v>
      </c>
      <c r="AO11" s="53">
        <v>78</v>
      </c>
      <c r="AP11" s="59">
        <v>144</v>
      </c>
      <c r="AQ11" s="104">
        <f t="shared" ref="AQ11" si="14">(AL11+AM11+AN11)/K11</f>
        <v>2.7325959661678594E-2</v>
      </c>
      <c r="AR11" s="105">
        <f t="shared" ref="AR11" si="15">(AL11+AM11+AN11+AO11+AP11)/K11</f>
        <v>9.9544567338972018E-2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ref="I12" si="16">U12+AF12+AQ12</f>
        <v>0.61548428895367668</v>
      </c>
      <c r="J12" s="116">
        <f t="shared" ref="J12" si="17">V12+AG12+AR12</f>
        <v>0.73760932944606417</v>
      </c>
      <c r="K12" s="71">
        <v>3087</v>
      </c>
      <c r="L12" s="53"/>
      <c r="M12" s="53"/>
      <c r="N12" s="53">
        <v>2</v>
      </c>
      <c r="O12" s="53">
        <v>106</v>
      </c>
      <c r="P12" s="53">
        <v>209</v>
      </c>
      <c r="Q12" s="53">
        <v>523</v>
      </c>
      <c r="R12" s="53">
        <v>326</v>
      </c>
      <c r="S12" s="53">
        <v>104</v>
      </c>
      <c r="T12" s="59">
        <v>45</v>
      </c>
      <c r="U12" s="116">
        <f t="shared" ref="U12" si="18">(N12+O12+P12+Q12+R12) /K12</f>
        <v>0.37771298995788793</v>
      </c>
      <c r="V12" s="105">
        <f t="shared" ref="V12" si="19">(N12+O12+P12+Q12+R12+S12+T12)/K12</f>
        <v>0.42597991577583416</v>
      </c>
      <c r="W12" s="53"/>
      <c r="X12" s="53"/>
      <c r="Y12" s="53">
        <v>1</v>
      </c>
      <c r="Z12" s="53">
        <v>0</v>
      </c>
      <c r="AA12" s="53">
        <v>45</v>
      </c>
      <c r="AB12" s="53">
        <v>161</v>
      </c>
      <c r="AC12" s="53">
        <v>160</v>
      </c>
      <c r="AD12" s="53">
        <v>102</v>
      </c>
      <c r="AE12" s="59">
        <v>35</v>
      </c>
      <c r="AF12" s="104">
        <f t="shared" ref="AF12" si="20">(Y12+Z12+AA12+AB12+AC12) /K12</f>
        <v>0.1188856494978944</v>
      </c>
      <c r="AG12" s="105">
        <f t="shared" ref="AG12" si="21">(Y12+Z12+AA12+AB12+AC12+AD12+AE12)/K12</f>
        <v>0.16326530612244897</v>
      </c>
      <c r="AH12" s="53"/>
      <c r="AI12" s="53"/>
      <c r="AJ12" s="53">
        <v>9</v>
      </c>
      <c r="AK12" s="53">
        <v>40</v>
      </c>
      <c r="AL12" s="53">
        <v>62</v>
      </c>
      <c r="AM12" s="53">
        <v>150</v>
      </c>
      <c r="AN12" s="53">
        <v>106</v>
      </c>
      <c r="AO12" s="53">
        <v>45</v>
      </c>
      <c r="AP12" s="59">
        <v>46</v>
      </c>
      <c r="AQ12" s="104">
        <f t="shared" ref="AQ12" si="22">(AJ12+AK12+AL12+AM12+AN12) /K12</f>
        <v>0.1188856494978944</v>
      </c>
      <c r="AR12" s="105">
        <f t="shared" ref="AR12" si="23">(AJ12+AK12+AL12+AM12+AN12+AO12+AP12)/K12</f>
        <v>0.14836410754778101</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18"/>
      <c r="K15" s="72"/>
      <c r="L15" s="66"/>
      <c r="M15" s="66"/>
      <c r="N15" s="66"/>
      <c r="O15" s="66"/>
      <c r="P15" s="66"/>
      <c r="Q15" s="66"/>
      <c r="R15" s="66"/>
      <c r="S15" s="66"/>
      <c r="T15" s="67"/>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 si="24">U16+AF16+AQ16</f>
        <v>6.2937062937062943E-2</v>
      </c>
      <c r="J16" s="116">
        <f t="shared" ref="J16" si="25">V16+AG16+AR16</f>
        <v>0.12307692307692308</v>
      </c>
      <c r="K16" s="70">
        <v>715</v>
      </c>
      <c r="L16" s="53"/>
      <c r="M16" s="53"/>
      <c r="N16" s="53"/>
      <c r="O16" s="53"/>
      <c r="P16" s="53"/>
      <c r="Q16" s="53">
        <v>10</v>
      </c>
      <c r="R16" s="53">
        <v>13</v>
      </c>
      <c r="S16" s="53">
        <v>4</v>
      </c>
      <c r="T16" s="59">
        <v>2</v>
      </c>
      <c r="U16" s="116">
        <f t="shared" ref="U16" si="26">(Q16+R16)/K16</f>
        <v>3.2167832167832165E-2</v>
      </c>
      <c r="V16" s="105">
        <f t="shared" ref="V16" si="27">(Q16+R16+S16+T16)/K16</f>
        <v>4.0559440559440559E-2</v>
      </c>
      <c r="W16" s="53"/>
      <c r="X16" s="53"/>
      <c r="Y16" s="53"/>
      <c r="Z16" s="53"/>
      <c r="AA16" s="53"/>
      <c r="AB16" s="53">
        <v>0</v>
      </c>
      <c r="AC16" s="53">
        <v>0</v>
      </c>
      <c r="AD16" s="53">
        <v>1</v>
      </c>
      <c r="AE16" s="59">
        <v>0</v>
      </c>
      <c r="AF16" s="104">
        <f t="shared" ref="AF16" si="28">(W16+X16)/K16</f>
        <v>0</v>
      </c>
      <c r="AG16" s="105">
        <f t="shared" ref="AG16" si="29">(W16+X16+Y16+Z16)/K16</f>
        <v>0</v>
      </c>
      <c r="AH16" s="53"/>
      <c r="AI16" s="53"/>
      <c r="AJ16" s="53"/>
      <c r="AK16" s="53"/>
      <c r="AL16" s="53"/>
      <c r="AM16" s="53">
        <v>8</v>
      </c>
      <c r="AN16" s="53">
        <v>14</v>
      </c>
      <c r="AO16" s="53">
        <v>11</v>
      </c>
      <c r="AP16" s="59">
        <v>26</v>
      </c>
      <c r="AQ16" s="104">
        <f t="shared" ref="AQ16" si="30">(AM16+AN16)/K16</f>
        <v>3.0769230769230771E-2</v>
      </c>
      <c r="AR16" s="105">
        <f t="shared" ref="AR16" si="31">(AM16+AN16+AO16+AP16)/K16</f>
        <v>8.2517482517482518E-2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ref="I17" si="32">U17+AF17+AQ17</f>
        <v>0.72222222222222232</v>
      </c>
      <c r="J17" s="116">
        <f t="shared" ref="J17" si="33">V17+AG17+AR17</f>
        <v>0.83333333333333326</v>
      </c>
      <c r="K17" s="70">
        <v>162</v>
      </c>
      <c r="L17" s="53"/>
      <c r="M17" s="53"/>
      <c r="N17" s="53"/>
      <c r="O17" s="53"/>
      <c r="P17" s="53">
        <v>6</v>
      </c>
      <c r="Q17" s="53">
        <v>89</v>
      </c>
      <c r="R17" s="53">
        <v>20</v>
      </c>
      <c r="S17" s="53">
        <v>10</v>
      </c>
      <c r="T17" s="59">
        <v>3</v>
      </c>
      <c r="U17" s="116">
        <f t="shared" ref="U17" si="34">(P17+Q17+R17)/K17</f>
        <v>0.70987654320987659</v>
      </c>
      <c r="V17" s="105">
        <f t="shared" ref="V17" si="35">(P17+Q17+R17+S17+T17)/K17</f>
        <v>0.79012345679012341</v>
      </c>
      <c r="W17" s="53"/>
      <c r="X17" s="53"/>
      <c r="Y17" s="53"/>
      <c r="Z17" s="53"/>
      <c r="AA17" s="53">
        <v>0</v>
      </c>
      <c r="AB17" s="53">
        <v>0</v>
      </c>
      <c r="AC17" s="53">
        <v>0</v>
      </c>
      <c r="AD17" s="53">
        <v>0</v>
      </c>
      <c r="AE17" s="59">
        <v>0</v>
      </c>
      <c r="AF17" s="104">
        <f t="shared" ref="AF17" si="36">(AA17+AB17+AC17)/K17</f>
        <v>0</v>
      </c>
      <c r="AG17" s="105">
        <f t="shared" ref="AG17" si="37">(AA17+AB17+AC17+AD17+AE17)/K17</f>
        <v>0</v>
      </c>
      <c r="AH17" s="53"/>
      <c r="AI17" s="53"/>
      <c r="AJ17" s="53"/>
      <c r="AK17" s="53"/>
      <c r="AL17" s="53">
        <v>1</v>
      </c>
      <c r="AM17" s="53">
        <v>0</v>
      </c>
      <c r="AN17" s="53">
        <v>1</v>
      </c>
      <c r="AO17" s="53">
        <v>1</v>
      </c>
      <c r="AP17" s="59">
        <v>4</v>
      </c>
      <c r="AQ17" s="104">
        <f t="shared" ref="AQ17" si="38">(AL17+AM17+AN17)/K17</f>
        <v>1.2345679012345678E-2</v>
      </c>
      <c r="AR17" s="105">
        <f t="shared" ref="AR17" si="39">(AL17+AM17+AN17+AO17+AP17)/K17</f>
        <v>4.3209876543209874E-2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ref="I18" si="40">U18+AF18+AQ18</f>
        <v>0.64663969567055124</v>
      </c>
      <c r="J18" s="116">
        <f t="shared" ref="J18" si="41">V18+AG18+AR18</f>
        <v>0.78159531429261508</v>
      </c>
      <c r="K18" s="71">
        <v>16561</v>
      </c>
      <c r="L18" s="53"/>
      <c r="M18" s="73"/>
      <c r="N18" s="53">
        <v>190</v>
      </c>
      <c r="O18" s="73">
        <v>1610</v>
      </c>
      <c r="P18" s="73">
        <v>1990</v>
      </c>
      <c r="Q18" s="73">
        <v>2948</v>
      </c>
      <c r="R18" s="73">
        <v>3405</v>
      </c>
      <c r="S18" s="73">
        <v>1429</v>
      </c>
      <c r="T18" s="59">
        <v>490</v>
      </c>
      <c r="U18" s="116">
        <f t="shared" ref="U18" si="42">(N18+O18+P18+Q18+R18) /K18</f>
        <v>0.61246301551838656</v>
      </c>
      <c r="V18" s="105">
        <f t="shared" ref="V18" si="43">(N18+O18+P18+Q18+R18+S18+T18)/K18</f>
        <v>0.7283376607692772</v>
      </c>
      <c r="W18" s="53"/>
      <c r="X18" s="53"/>
      <c r="Y18" s="53">
        <v>1</v>
      </c>
      <c r="Z18" s="53">
        <v>1</v>
      </c>
      <c r="AA18" s="53">
        <v>6</v>
      </c>
      <c r="AB18" s="53">
        <v>25</v>
      </c>
      <c r="AC18" s="53">
        <v>66</v>
      </c>
      <c r="AD18" s="53">
        <v>92</v>
      </c>
      <c r="AE18" s="59">
        <v>53</v>
      </c>
      <c r="AF18" s="104">
        <f t="shared" ref="AF18" si="44">(Y18+Z18+AA18+AB18+AC18) /K18</f>
        <v>5.9778998852726287E-3</v>
      </c>
      <c r="AG18" s="105">
        <f t="shared" ref="AG18" si="45">(Y18+Z18+AA18+AB18+AC18+AD18+AE18)/K18</f>
        <v>1.4733409818247691E-2</v>
      </c>
      <c r="AH18" s="53"/>
      <c r="AI18" s="53"/>
      <c r="AJ18" s="53">
        <v>9</v>
      </c>
      <c r="AK18" s="53">
        <v>38</v>
      </c>
      <c r="AL18" s="53">
        <v>118</v>
      </c>
      <c r="AM18" s="53">
        <v>172</v>
      </c>
      <c r="AN18" s="53">
        <v>130</v>
      </c>
      <c r="AO18" s="53">
        <v>102</v>
      </c>
      <c r="AP18" s="59">
        <v>69</v>
      </c>
      <c r="AQ18" s="104">
        <f t="shared" ref="AQ18" si="46">(AJ18+AK18+AL18+AM18+AN18) /K18</f>
        <v>2.8198780266892095E-2</v>
      </c>
      <c r="AR18" s="105">
        <f t="shared" ref="AR18" si="47">(AJ18+AK18+AL18+AM18+AN18+AO18+AP18)/K18</f>
        <v>3.8524243705090271E-2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ref="I19" si="48">U19+AF19+AQ19</f>
        <v>0.70514390691977957</v>
      </c>
      <c r="J19" s="116">
        <f t="shared" ref="J19" si="49">V19+AG19+AR19</f>
        <v>0.84445805266380891</v>
      </c>
      <c r="K19" s="71">
        <v>3266</v>
      </c>
      <c r="L19" s="53"/>
      <c r="M19" s="53"/>
      <c r="N19" s="73"/>
      <c r="O19" s="53">
        <v>18</v>
      </c>
      <c r="P19" s="53">
        <v>448</v>
      </c>
      <c r="Q19" s="73">
        <v>1186</v>
      </c>
      <c r="R19" s="53">
        <v>605</v>
      </c>
      <c r="S19" s="53">
        <v>266</v>
      </c>
      <c r="T19" s="59">
        <v>100</v>
      </c>
      <c r="U19" s="116">
        <f t="shared" ref="U19" si="50">(O19+P19+Q19+R19) /K19</f>
        <v>0.69105939987752607</v>
      </c>
      <c r="V19" s="105">
        <f t="shared" ref="V19" si="51">(O19+P19+Q19+R19+S19+T19)/K19</f>
        <v>0.80312308634415186</v>
      </c>
      <c r="W19" s="53"/>
      <c r="X19" s="53"/>
      <c r="Y19" s="53"/>
      <c r="Z19" s="53">
        <v>0</v>
      </c>
      <c r="AA19" s="53">
        <v>0</v>
      </c>
      <c r="AB19" s="53">
        <v>0</v>
      </c>
      <c r="AC19" s="53">
        <v>0</v>
      </c>
      <c r="AD19" s="53">
        <v>0</v>
      </c>
      <c r="AE19" s="59">
        <v>0</v>
      </c>
      <c r="AF19" s="104">
        <f t="shared" ref="AF19" si="52">(W19+X19+Y19+Z19)/K19</f>
        <v>0</v>
      </c>
      <c r="AG19" s="105">
        <f t="shared" ref="AG19" si="53">(W19+X19+Y19+Z19+AA19+AB19)/K19</f>
        <v>0</v>
      </c>
      <c r="AH19" s="53"/>
      <c r="AI19" s="53"/>
      <c r="AJ19" s="53"/>
      <c r="AK19" s="53">
        <v>16</v>
      </c>
      <c r="AL19" s="53">
        <v>5</v>
      </c>
      <c r="AM19" s="53">
        <v>8</v>
      </c>
      <c r="AN19" s="53">
        <v>17</v>
      </c>
      <c r="AO19" s="53">
        <v>29</v>
      </c>
      <c r="AP19" s="59">
        <v>60</v>
      </c>
      <c r="AQ19" s="104">
        <f t="shared" ref="AQ19" si="54">(AK19+AL19+AM19+AN19) /K19</f>
        <v>1.4084507042253521E-2</v>
      </c>
      <c r="AR19" s="105">
        <f t="shared" ref="AR19" si="55">(AK19+AL19+AM19+AN19+AO19+AP19)/K19</f>
        <v>4.1334966319657072E-2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17" t="s">
        <v>4</v>
      </c>
      <c r="J20" s="117" t="s">
        <v>4</v>
      </c>
      <c r="K20" s="61" t="s">
        <v>5</v>
      </c>
      <c r="L20" s="56"/>
      <c r="M20" s="56"/>
      <c r="N20" s="56"/>
      <c r="O20" s="56"/>
      <c r="P20" s="56"/>
      <c r="Q20" s="56"/>
      <c r="R20" s="56"/>
      <c r="S20" s="56"/>
      <c r="T20" s="57"/>
      <c r="U20" s="104"/>
      <c r="V20" s="105"/>
      <c r="W20" s="58"/>
      <c r="X20" s="58"/>
      <c r="Y20" s="58"/>
      <c r="Z20" s="58"/>
      <c r="AA20" s="58"/>
      <c r="AB20" s="58"/>
      <c r="AC20" s="58"/>
      <c r="AD20" s="58"/>
      <c r="AE20" s="59"/>
      <c r="AF20" s="104"/>
      <c r="AG20" s="105"/>
      <c r="AH20" s="58"/>
      <c r="AI20" s="58"/>
      <c r="AJ20" s="58"/>
      <c r="AK20" s="58"/>
      <c r="AL20" s="58"/>
      <c r="AM20" s="58"/>
      <c r="AN20" s="58"/>
      <c r="AO20" s="58"/>
      <c r="AP20" s="59"/>
      <c r="AQ20" s="104"/>
      <c r="AR20" s="105"/>
      <c r="AS20" s="76"/>
      <c r="AT20" s="46"/>
      <c r="AU20" s="46"/>
      <c r="AV20" s="46"/>
      <c r="AW20" s="46"/>
      <c r="AX20" s="46"/>
      <c r="AY20" s="46"/>
      <c r="AZ20" s="46"/>
      <c r="BA20" s="46"/>
      <c r="BB20" s="46"/>
      <c r="BC20" s="46"/>
      <c r="BD20" s="46"/>
      <c r="BE20" s="46"/>
      <c r="BF20" s="46"/>
    </row>
    <row r="21" spans="2:58" s="41" customFormat="1" ht="15.75" thickBot="1" x14ac:dyDescent="0.3">
      <c r="F21" s="66"/>
      <c r="G21" s="66"/>
      <c r="H21" s="66"/>
      <c r="I21" s="107"/>
      <c r="J21" s="106"/>
      <c r="K21" s="74"/>
      <c r="L21" s="66"/>
      <c r="M21" s="66"/>
      <c r="N21" s="66"/>
      <c r="O21" s="66"/>
      <c r="P21" s="66"/>
      <c r="Q21" s="66"/>
      <c r="R21" s="66"/>
      <c r="S21" s="66"/>
      <c r="T21" s="67"/>
      <c r="U21" s="106"/>
      <c r="V21" s="107"/>
      <c r="W21" s="66"/>
      <c r="X21" s="66"/>
      <c r="Y21" s="66"/>
      <c r="Z21" s="66"/>
      <c r="AA21" s="66"/>
      <c r="AB21" s="66"/>
      <c r="AC21" s="66"/>
      <c r="AD21" s="66"/>
      <c r="AE21" s="67"/>
      <c r="AF21" s="106"/>
      <c r="AG21" s="107"/>
      <c r="AH21" s="66"/>
      <c r="AI21" s="66"/>
      <c r="AJ21" s="66"/>
      <c r="AK21" s="66"/>
      <c r="AL21" s="66"/>
      <c r="AM21" s="66"/>
      <c r="AN21" s="66"/>
      <c r="AO21" s="66"/>
      <c r="AP21" s="67"/>
      <c r="AQ21" s="106"/>
      <c r="AR21" s="107"/>
      <c r="AS21" s="76"/>
      <c r="AT21" s="46"/>
      <c r="AU21" s="49"/>
      <c r="AV21" s="49"/>
      <c r="AW21" s="49"/>
      <c r="AX21" s="49"/>
      <c r="AY21" s="49"/>
      <c r="AZ21" s="49"/>
      <c r="BA21" s="49"/>
      <c r="BB21" s="49"/>
      <c r="BC21" s="49"/>
      <c r="BD21" s="49"/>
      <c r="BE21" s="49"/>
      <c r="BF21" s="50"/>
    </row>
    <row r="22" spans="2:58" s="3" customFormat="1" x14ac:dyDescent="0.25">
      <c r="B22" s="14"/>
      <c r="C22" s="5" t="s">
        <v>41</v>
      </c>
      <c r="D22" s="5"/>
      <c r="E22" s="5"/>
      <c r="F22" s="53" t="s">
        <v>0</v>
      </c>
      <c r="G22" s="53" t="s">
        <v>20</v>
      </c>
      <c r="H22" s="54">
        <v>1</v>
      </c>
      <c r="I22" s="105">
        <f t="shared" ref="I22" si="56">U22+AF22+AQ22</f>
        <v>0.6839492553778268</v>
      </c>
      <c r="J22" s="116">
        <f t="shared" ref="J22" si="57">V22+AG22+AR22</f>
        <v>0.72954587240301527</v>
      </c>
      <c r="K22" s="71">
        <v>5439</v>
      </c>
      <c r="L22" s="73"/>
      <c r="M22" s="53"/>
      <c r="N22" s="53"/>
      <c r="O22" s="53"/>
      <c r="P22" s="53"/>
      <c r="Q22" s="73">
        <v>2110</v>
      </c>
      <c r="R22" s="73">
        <v>1552</v>
      </c>
      <c r="S22" s="53">
        <v>120</v>
      </c>
      <c r="T22" s="59">
        <v>38</v>
      </c>
      <c r="U22" s="116">
        <f t="shared" ref="U22" si="58">(Q22+R22)/K22</f>
        <v>0.67328553042838757</v>
      </c>
      <c r="V22" s="105">
        <f t="shared" ref="V22" si="59">(Q22+R22+S22+T22)/K22</f>
        <v>0.70233498804927375</v>
      </c>
      <c r="W22" s="53"/>
      <c r="X22" s="53"/>
      <c r="Y22" s="53"/>
      <c r="Z22" s="53"/>
      <c r="AA22" s="53"/>
      <c r="AB22" s="53">
        <v>0</v>
      </c>
      <c r="AC22" s="53">
        <v>3</v>
      </c>
      <c r="AD22" s="53">
        <v>0</v>
      </c>
      <c r="AE22" s="59">
        <v>1</v>
      </c>
      <c r="AF22" s="104">
        <f t="shared" ref="AF22" si="60">(AB22+AC22)/K22</f>
        <v>5.5157198014340876E-4</v>
      </c>
      <c r="AG22" s="105">
        <f t="shared" ref="AG22" si="61">(AB22+AC22+AD22+AE22)/K22</f>
        <v>7.3542930685787831E-4</v>
      </c>
      <c r="AH22" s="53"/>
      <c r="AI22" s="53"/>
      <c r="AJ22" s="53"/>
      <c r="AK22" s="53"/>
      <c r="AL22" s="53"/>
      <c r="AM22" s="53">
        <v>16</v>
      </c>
      <c r="AN22" s="53">
        <v>39</v>
      </c>
      <c r="AO22" s="53">
        <v>67</v>
      </c>
      <c r="AP22" s="59">
        <v>22</v>
      </c>
      <c r="AQ22" s="104">
        <f t="shared" ref="AQ22" si="62">(AM22+AN22)/K22</f>
        <v>1.0112152969295827E-2</v>
      </c>
      <c r="AR22" s="105">
        <f t="shared" ref="AR22" si="63">(AM22+AN22+AO22+AP22)/K22</f>
        <v>2.6475455046883617E-2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ref="I23" si="64">U23+AF23+AQ23</f>
        <v>0.45884476534296031</v>
      </c>
      <c r="J23" s="116">
        <f t="shared" ref="J23" si="65">V23+AG23+AR23</f>
        <v>0.52166064981949456</v>
      </c>
      <c r="K23" s="71">
        <v>5540</v>
      </c>
      <c r="L23" s="53"/>
      <c r="M23" s="73"/>
      <c r="N23" s="53"/>
      <c r="O23" s="53"/>
      <c r="P23" s="53">
        <v>308</v>
      </c>
      <c r="Q23" s="73">
        <v>1543</v>
      </c>
      <c r="R23" s="53">
        <v>533</v>
      </c>
      <c r="S23" s="53">
        <v>143</v>
      </c>
      <c r="T23" s="59">
        <v>93</v>
      </c>
      <c r="U23" s="116">
        <f t="shared" ref="U23" si="66">(P23+Q23+R23)/K23</f>
        <v>0.43032490974729243</v>
      </c>
      <c r="V23" s="105">
        <f t="shared" ref="V23" si="67">(P23+Q23+R23+S23+T23)/K23</f>
        <v>0.47292418772563177</v>
      </c>
      <c r="W23" s="53"/>
      <c r="X23" s="53"/>
      <c r="Y23" s="53"/>
      <c r="Z23" s="53"/>
      <c r="AA23" s="53">
        <v>0</v>
      </c>
      <c r="AB23" s="53">
        <v>38</v>
      </c>
      <c r="AC23" s="53">
        <v>12</v>
      </c>
      <c r="AD23" s="53">
        <v>10</v>
      </c>
      <c r="AE23" s="59">
        <v>10</v>
      </c>
      <c r="AF23" s="104">
        <f t="shared" ref="AF23" si="68">(AA23+AB23+AC23)/K23</f>
        <v>9.0252707581227436E-3</v>
      </c>
      <c r="AG23" s="105">
        <f t="shared" ref="AG23" si="69">(AA23+AB23+AC23+AD23+AE23)/K23</f>
        <v>1.263537906137184E-2</v>
      </c>
      <c r="AH23" s="53"/>
      <c r="AI23" s="53"/>
      <c r="AJ23" s="53"/>
      <c r="AK23" s="53"/>
      <c r="AL23" s="53">
        <v>28</v>
      </c>
      <c r="AM23" s="53">
        <v>36</v>
      </c>
      <c r="AN23" s="53">
        <v>44</v>
      </c>
      <c r="AO23" s="53">
        <v>32</v>
      </c>
      <c r="AP23" s="59">
        <v>60</v>
      </c>
      <c r="AQ23" s="104">
        <f t="shared" ref="AQ23" si="70">(AL23+AM23+AN23)/K23</f>
        <v>1.9494584837545126E-2</v>
      </c>
      <c r="AR23" s="105">
        <f t="shared" ref="AR23" si="71">(AL23+AM23+AN23+AO23+AP23)/K23</f>
        <v>3.6101083032490974E-2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ref="I24" si="72">U24+AF24+AQ24</f>
        <v>0.67871485943775101</v>
      </c>
      <c r="J24" s="116">
        <f t="shared" ref="J24" si="73">V24+AG24+AR24</f>
        <v>0.71084337349397586</v>
      </c>
      <c r="K24" s="70">
        <v>249</v>
      </c>
      <c r="L24" s="53"/>
      <c r="M24" s="53"/>
      <c r="N24" s="53">
        <v>11</v>
      </c>
      <c r="O24" s="53">
        <v>65</v>
      </c>
      <c r="P24" s="53">
        <v>7</v>
      </c>
      <c r="Q24" s="53">
        <v>46</v>
      </c>
      <c r="R24" s="53">
        <v>7</v>
      </c>
      <c r="S24" s="53">
        <v>3</v>
      </c>
      <c r="T24" s="59">
        <v>0</v>
      </c>
      <c r="U24" s="116">
        <f t="shared" ref="U24" si="74">(N24+O24+P24+Q24+R24) /K24</f>
        <v>0.54618473895582331</v>
      </c>
      <c r="V24" s="105">
        <f t="shared" ref="V24" si="75">(N24+O24+P24+Q24+R24+S24+T24)/K24</f>
        <v>0.55823293172690758</v>
      </c>
      <c r="W24" s="53"/>
      <c r="X24" s="53"/>
      <c r="Y24" s="53">
        <v>0</v>
      </c>
      <c r="Z24" s="53">
        <v>0</v>
      </c>
      <c r="AA24" s="53">
        <v>0</v>
      </c>
      <c r="AB24" s="53">
        <v>0</v>
      </c>
      <c r="AC24" s="53">
        <v>0</v>
      </c>
      <c r="AD24" s="53">
        <v>0</v>
      </c>
      <c r="AE24" s="59">
        <v>0</v>
      </c>
      <c r="AF24" s="104">
        <f t="shared" ref="AF24" si="76">(Y24+Z24+AA24+AB24+AC24) /K24</f>
        <v>0</v>
      </c>
      <c r="AG24" s="105">
        <f t="shared" ref="AG24" si="77">(Y24+Z24+AA24+AB24+AC24+AD24+AE24)/K24</f>
        <v>0</v>
      </c>
      <c r="AH24" s="53"/>
      <c r="AI24" s="53"/>
      <c r="AJ24" s="53">
        <v>1</v>
      </c>
      <c r="AK24" s="53">
        <v>2</v>
      </c>
      <c r="AL24" s="53">
        <v>13</v>
      </c>
      <c r="AM24" s="53">
        <v>13</v>
      </c>
      <c r="AN24" s="53">
        <v>4</v>
      </c>
      <c r="AO24" s="53">
        <v>1</v>
      </c>
      <c r="AP24" s="59">
        <v>4</v>
      </c>
      <c r="AQ24" s="104">
        <f t="shared" ref="AQ24" si="78">(AJ24+AK24+AL24+AM24+AN24) /K24</f>
        <v>0.13253012048192772</v>
      </c>
      <c r="AR24" s="105">
        <f t="shared" ref="AR24" si="79">(AJ24+AK24+AL24+AM24+AN24+AO24+AP24)/K24</f>
        <v>0.15261044176706828</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8"/>
      <c r="O28" s="58"/>
      <c r="P28" s="58"/>
      <c r="Q28" s="58"/>
      <c r="R28" s="58"/>
      <c r="S28" s="58"/>
      <c r="T28" s="59"/>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05">
        <f t="shared" ref="I29" si="80">U29+AF29+AQ29</f>
        <v>1</v>
      </c>
      <c r="J29" s="116">
        <f t="shared" ref="J29" si="81">V29+AG29+AR29</f>
        <v>1</v>
      </c>
      <c r="K29" s="70">
        <v>1</v>
      </c>
      <c r="L29" s="53"/>
      <c r="M29" s="53"/>
      <c r="N29" s="53"/>
      <c r="O29" s="53"/>
      <c r="P29" s="53">
        <v>0</v>
      </c>
      <c r="Q29" s="53">
        <v>1</v>
      </c>
      <c r="R29" s="53">
        <v>0</v>
      </c>
      <c r="S29" s="53">
        <v>0</v>
      </c>
      <c r="T29" s="59">
        <v>0</v>
      </c>
      <c r="U29" s="116">
        <f t="shared" ref="U29" si="82">(P29+Q29+R29)/K29</f>
        <v>1</v>
      </c>
      <c r="V29" s="105">
        <f t="shared" ref="V29" si="83">(P29+Q29+R29+S29+T29)/K29</f>
        <v>1</v>
      </c>
      <c r="W29" s="53"/>
      <c r="X29" s="53"/>
      <c r="Y29" s="53"/>
      <c r="Z29" s="53"/>
      <c r="AA29" s="53">
        <v>0</v>
      </c>
      <c r="AB29" s="53">
        <v>0</v>
      </c>
      <c r="AC29" s="53">
        <v>0</v>
      </c>
      <c r="AD29" s="53">
        <v>0</v>
      </c>
      <c r="AE29" s="59">
        <v>0</v>
      </c>
      <c r="AF29" s="104">
        <f t="shared" ref="AF29" si="84">(AA29+AB29+AC29)/K29</f>
        <v>0</v>
      </c>
      <c r="AG29" s="105">
        <f t="shared" ref="AG29" si="85">(AA29+AB29+AC29+AD29+AE29)/K29</f>
        <v>0</v>
      </c>
      <c r="AH29" s="53"/>
      <c r="AI29" s="53"/>
      <c r="AJ29" s="53"/>
      <c r="AK29" s="53"/>
      <c r="AL29" s="53">
        <v>0</v>
      </c>
      <c r="AM29" s="53">
        <v>0</v>
      </c>
      <c r="AN29" s="53">
        <v>0</v>
      </c>
      <c r="AO29" s="53">
        <v>0</v>
      </c>
      <c r="AP29" s="59">
        <v>0</v>
      </c>
      <c r="AQ29" s="104">
        <f t="shared" ref="AQ29" si="86">(AL29+AM29+AN29)/K29</f>
        <v>0</v>
      </c>
      <c r="AR29" s="105">
        <f t="shared" ref="AR29" si="87">(AL29+AM29+AN29+AO29+AP29)/K29</f>
        <v>0</v>
      </c>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 si="88">U30+AF30+AQ30</f>
        <v>0.5673076923076924</v>
      </c>
      <c r="J30" s="116">
        <f t="shared" ref="J30" si="89">V30+AG30+AR30</f>
        <v>0.65961538461538449</v>
      </c>
      <c r="K30" s="71">
        <v>1040</v>
      </c>
      <c r="L30" s="53"/>
      <c r="M30" s="53"/>
      <c r="N30" s="53">
        <v>11</v>
      </c>
      <c r="O30" s="53">
        <v>103</v>
      </c>
      <c r="P30" s="53">
        <v>118</v>
      </c>
      <c r="Q30" s="53">
        <v>174</v>
      </c>
      <c r="R30" s="53">
        <v>80</v>
      </c>
      <c r="S30" s="53">
        <v>33</v>
      </c>
      <c r="T30" s="59">
        <v>15</v>
      </c>
      <c r="U30" s="116">
        <f t="shared" ref="U30" si="90">(N30+O30+P30+Q30+R30) /K30</f>
        <v>0.46730769230769231</v>
      </c>
      <c r="V30" s="105">
        <f t="shared" ref="V30" si="91">(N30+O30+P30+Q30+R30+S30+T30)/K30</f>
        <v>0.51346153846153841</v>
      </c>
      <c r="W30" s="53"/>
      <c r="X30" s="53"/>
      <c r="Y30" s="53">
        <v>1</v>
      </c>
      <c r="Z30" s="53">
        <v>0</v>
      </c>
      <c r="AA30" s="53">
        <v>7</v>
      </c>
      <c r="AB30" s="53">
        <v>10</v>
      </c>
      <c r="AC30" s="53">
        <v>35</v>
      </c>
      <c r="AD30" s="53">
        <v>21</v>
      </c>
      <c r="AE30" s="59">
        <v>8</v>
      </c>
      <c r="AF30" s="104">
        <f t="shared" ref="AF30" si="92">(Y30+Z30+AA30+AB30+AC30) /K30</f>
        <v>5.0961538461538461E-2</v>
      </c>
      <c r="AG30" s="105">
        <f t="shared" ref="AG30" si="93">(Y30+Z30+AA30+AB30+AC30+AD30+AE30)/K30</f>
        <v>7.8846153846153844E-2</v>
      </c>
      <c r="AH30" s="53"/>
      <c r="AI30" s="53"/>
      <c r="AJ30" s="53">
        <v>1</v>
      </c>
      <c r="AK30" s="53">
        <v>5</v>
      </c>
      <c r="AL30" s="53">
        <v>11</v>
      </c>
      <c r="AM30" s="53">
        <v>12</v>
      </c>
      <c r="AN30" s="53">
        <v>22</v>
      </c>
      <c r="AO30" s="53">
        <v>15</v>
      </c>
      <c r="AP30" s="59">
        <v>4</v>
      </c>
      <c r="AQ30" s="104">
        <f t="shared" ref="AQ30" si="94">(AJ30+AK30+AL30+AM30+AN30) /K30</f>
        <v>4.9038461538461538E-2</v>
      </c>
      <c r="AR30" s="105">
        <f t="shared" ref="AR30" si="95">(AJ30+AK30+AL30+AM30+AN30+AO30+AP30)/K30</f>
        <v>6.7307692307692304E-2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ref="I31" si="96">U31+AF31+AQ31</f>
        <v>0.5625</v>
      </c>
      <c r="J31" s="116">
        <f t="shared" ref="J31" si="97">V31+AG31+AR31</f>
        <v>0.6875</v>
      </c>
      <c r="K31" s="70">
        <v>16</v>
      </c>
      <c r="L31" s="53"/>
      <c r="M31" s="53"/>
      <c r="N31" s="53"/>
      <c r="O31" s="53">
        <v>0</v>
      </c>
      <c r="P31" s="53">
        <v>5</v>
      </c>
      <c r="Q31" s="53">
        <v>3</v>
      </c>
      <c r="R31" s="53">
        <v>0</v>
      </c>
      <c r="S31" s="53">
        <v>1</v>
      </c>
      <c r="T31" s="59">
        <v>0</v>
      </c>
      <c r="U31" s="116">
        <f t="shared" ref="U31" si="98">(O31+P31+Q31+R31) /K31</f>
        <v>0.5</v>
      </c>
      <c r="V31" s="105">
        <f t="shared" ref="V31" si="99">(O31+P31+Q31+R31+S31+T31)/K31</f>
        <v>0.5625</v>
      </c>
      <c r="W31" s="53"/>
      <c r="X31" s="53"/>
      <c r="Y31" s="53"/>
      <c r="Z31" s="53">
        <v>0</v>
      </c>
      <c r="AA31" s="53">
        <v>0</v>
      </c>
      <c r="AB31" s="53">
        <v>1</v>
      </c>
      <c r="AC31" s="53">
        <v>0</v>
      </c>
      <c r="AD31" s="53">
        <v>0</v>
      </c>
      <c r="AE31" s="59">
        <v>0</v>
      </c>
      <c r="AF31" s="104">
        <f t="shared" ref="AF31" si="100">(W31+X31+Y31+Z31)/K31</f>
        <v>0</v>
      </c>
      <c r="AG31" s="105">
        <f t="shared" ref="AG31" si="101">(W31+X31+Y31+Z31+AA31+AB31)/K31</f>
        <v>6.25E-2</v>
      </c>
      <c r="AH31" s="53"/>
      <c r="AI31" s="53"/>
      <c r="AJ31" s="53"/>
      <c r="AK31" s="53">
        <v>1</v>
      </c>
      <c r="AL31" s="53">
        <v>0</v>
      </c>
      <c r="AM31" s="53">
        <v>0</v>
      </c>
      <c r="AN31" s="53">
        <v>0</v>
      </c>
      <c r="AO31" s="53">
        <v>0</v>
      </c>
      <c r="AP31" s="59">
        <v>0</v>
      </c>
      <c r="AQ31" s="104">
        <f t="shared" ref="AQ31" si="102">(AK31+AL31+AM31+AN31) /K31</f>
        <v>6.25E-2</v>
      </c>
      <c r="AR31" s="105">
        <f t="shared" ref="AR31" si="103">(AK31+AL31+AM31+AN31+AO31+AP31)/K31</f>
        <v>6.25E-2</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122"/>
      <c r="AZ33" s="46"/>
      <c r="BA33" s="46"/>
      <c r="BB33" s="46"/>
      <c r="BC33" s="46"/>
      <c r="BD33" s="46"/>
      <c r="BE33" s="46"/>
      <c r="BF33" s="51"/>
    </row>
    <row r="34" spans="2:58" s="3" customFormat="1" x14ac:dyDescent="0.25">
      <c r="B34" s="14"/>
      <c r="C34" s="5" t="s">
        <v>44</v>
      </c>
      <c r="D34" s="5"/>
      <c r="E34" s="5"/>
      <c r="F34" s="53" t="s">
        <v>0</v>
      </c>
      <c r="G34" s="53" t="s">
        <v>20</v>
      </c>
      <c r="H34" s="54">
        <v>1</v>
      </c>
      <c r="I34" s="105">
        <f t="shared" ref="I34" si="104">U34+AF34+AQ34</f>
        <v>0.54309667277966989</v>
      </c>
      <c r="J34" s="116">
        <f t="shared" ref="J34" si="105">V34+AG34+AR34</f>
        <v>0.56641341367566156</v>
      </c>
      <c r="K34" s="71">
        <v>3817</v>
      </c>
      <c r="L34" s="73"/>
      <c r="M34" s="53"/>
      <c r="N34" s="53"/>
      <c r="O34" s="53"/>
      <c r="P34" s="53"/>
      <c r="Q34" s="53">
        <v>1795</v>
      </c>
      <c r="R34" s="53">
        <v>244</v>
      </c>
      <c r="S34" s="53">
        <v>32</v>
      </c>
      <c r="T34" s="59">
        <v>15</v>
      </c>
      <c r="U34" s="116">
        <f t="shared" ref="U34" si="106">(Q34+R34)/K34</f>
        <v>0.53418915378569554</v>
      </c>
      <c r="V34" s="105">
        <f t="shared" ref="V34" si="107">(Q34+R34+S34+T34)/K34</f>
        <v>0.54650248886560127</v>
      </c>
      <c r="W34" s="53"/>
      <c r="X34" s="53"/>
      <c r="Y34" s="53"/>
      <c r="Z34" s="53"/>
      <c r="AA34" s="53"/>
      <c r="AB34" s="53">
        <v>12</v>
      </c>
      <c r="AC34" s="53">
        <v>3</v>
      </c>
      <c r="AD34" s="53">
        <v>5</v>
      </c>
      <c r="AE34" s="59">
        <v>5</v>
      </c>
      <c r="AF34" s="104">
        <f t="shared" ref="AF34" si="108">(AB34+AC34)/K34</f>
        <v>3.9297877914592615E-3</v>
      </c>
      <c r="AG34" s="105">
        <f t="shared" ref="AG34" si="109">(AB34+AC34+AD34+AE34)/K34</f>
        <v>6.5496463190987684E-3</v>
      </c>
      <c r="AH34" s="53"/>
      <c r="AI34" s="53"/>
      <c r="AJ34" s="53"/>
      <c r="AK34" s="53"/>
      <c r="AL34" s="53"/>
      <c r="AM34" s="53">
        <v>10</v>
      </c>
      <c r="AN34" s="53">
        <v>9</v>
      </c>
      <c r="AO34" s="53">
        <v>20</v>
      </c>
      <c r="AP34" s="59">
        <v>12</v>
      </c>
      <c r="AQ34" s="104">
        <f t="shared" ref="AQ34" si="110">(AM34+AN34)/K34</f>
        <v>4.9777312025150646E-3</v>
      </c>
      <c r="AR34" s="105">
        <f t="shared" ref="AR34" si="111">(AM34+AN34+AO34+AP34)/K34</f>
        <v>1.3361278490961487E-2</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ref="I35" si="112">U35+AF35+AQ35</f>
        <v>0.61989649223691767</v>
      </c>
      <c r="J35" s="116">
        <f t="shared" ref="J35" si="113">V35+AG35+AR35</f>
        <v>0.69493962047153535</v>
      </c>
      <c r="K35" s="71">
        <v>6956</v>
      </c>
      <c r="L35" s="53"/>
      <c r="M35" s="73"/>
      <c r="N35" s="53"/>
      <c r="O35" s="53"/>
      <c r="P35" s="53">
        <v>104</v>
      </c>
      <c r="Q35" s="73">
        <v>3097</v>
      </c>
      <c r="R35" s="73">
        <v>1015</v>
      </c>
      <c r="S35" s="53">
        <v>293</v>
      </c>
      <c r="T35" s="59">
        <v>149</v>
      </c>
      <c r="U35" s="116">
        <f t="shared" ref="U35" si="114">(P35+Q35+R35)/K35</f>
        <v>0.60609545715928692</v>
      </c>
      <c r="V35" s="105">
        <f t="shared" ref="V35" si="115">(P35+Q35+R35+S35+T35)/K35</f>
        <v>0.66963772282921219</v>
      </c>
      <c r="W35" s="53"/>
      <c r="X35" s="53"/>
      <c r="Y35" s="53"/>
      <c r="Z35" s="53"/>
      <c r="AA35" s="53">
        <v>1</v>
      </c>
      <c r="AB35" s="53">
        <v>0</v>
      </c>
      <c r="AC35" s="53">
        <v>18</v>
      </c>
      <c r="AD35" s="53">
        <v>14</v>
      </c>
      <c r="AE35" s="59">
        <v>7</v>
      </c>
      <c r="AF35" s="104">
        <f t="shared" ref="AF35" si="116">(AA35+AB35+AC35)/K35</f>
        <v>2.7314548591144336E-3</v>
      </c>
      <c r="AG35" s="105">
        <f t="shared" ref="AG35" si="117">(AA35+AB35+AC35+AD35+AE35)/K35</f>
        <v>5.7504312823461762E-3</v>
      </c>
      <c r="AH35" s="53"/>
      <c r="AI35" s="53"/>
      <c r="AJ35" s="53"/>
      <c r="AK35" s="53"/>
      <c r="AL35" s="53">
        <v>19</v>
      </c>
      <c r="AM35" s="53">
        <v>28</v>
      </c>
      <c r="AN35" s="53">
        <v>30</v>
      </c>
      <c r="AO35" s="53">
        <v>24</v>
      </c>
      <c r="AP35" s="59">
        <v>35</v>
      </c>
      <c r="AQ35" s="104">
        <f t="shared" ref="AQ35" si="118">(AL35+AM35+AN35)/K35</f>
        <v>1.1069580218516388E-2</v>
      </c>
      <c r="AR35" s="105">
        <f t="shared" ref="AR35" si="119">(AL35+AM35+AN35+AO35+AP35)/K35</f>
        <v>1.9551466359977E-2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ref="I36" si="120">U36+AF36+AQ36</f>
        <v>0.58246656760772653</v>
      </c>
      <c r="J36" s="116">
        <f t="shared" ref="J36" si="121">V36+AG36+AR36</f>
        <v>0.65378900445765231</v>
      </c>
      <c r="K36" s="71">
        <v>673</v>
      </c>
      <c r="L36" s="53"/>
      <c r="M36" s="53"/>
      <c r="N36" s="53">
        <v>19</v>
      </c>
      <c r="O36" s="53">
        <v>164</v>
      </c>
      <c r="P36" s="53">
        <v>88</v>
      </c>
      <c r="Q36" s="53">
        <v>40</v>
      </c>
      <c r="R36" s="53">
        <v>28</v>
      </c>
      <c r="S36" s="53">
        <v>26</v>
      </c>
      <c r="T36" s="59">
        <v>16</v>
      </c>
      <c r="U36" s="116">
        <f t="shared" ref="U36" si="122">(N36+O36+P36+Q36+R36) /K36</f>
        <v>0.50371471025260028</v>
      </c>
      <c r="V36" s="105">
        <f t="shared" ref="V36" si="123">(N36+O36+P36+Q36+R36+S36+T36)/K36</f>
        <v>0.56612184249628528</v>
      </c>
      <c r="W36" s="53"/>
      <c r="X36" s="53"/>
      <c r="Y36" s="53">
        <v>0</v>
      </c>
      <c r="Z36" s="53">
        <v>0</v>
      </c>
      <c r="AA36" s="53">
        <v>0</v>
      </c>
      <c r="AB36" s="53">
        <v>1</v>
      </c>
      <c r="AC36" s="53">
        <v>0</v>
      </c>
      <c r="AD36" s="53">
        <v>1</v>
      </c>
      <c r="AE36" s="59">
        <v>0</v>
      </c>
      <c r="AF36" s="104">
        <f t="shared" ref="AF36" si="124">(Y36+Z36+AA36+AB36+AC36) /K36</f>
        <v>1.4858841010401188E-3</v>
      </c>
      <c r="AG36" s="105">
        <f t="shared" ref="AG36" si="125">(Y36+Z36+AA36+AB36+AC36+AD36+AE36)/K36</f>
        <v>2.9717682020802376E-3</v>
      </c>
      <c r="AH36" s="53"/>
      <c r="AI36" s="53"/>
      <c r="AJ36" s="53">
        <v>36</v>
      </c>
      <c r="AK36" s="53">
        <v>3</v>
      </c>
      <c r="AL36" s="53">
        <v>7</v>
      </c>
      <c r="AM36" s="53">
        <v>4</v>
      </c>
      <c r="AN36" s="53">
        <v>2</v>
      </c>
      <c r="AO36" s="53">
        <v>3</v>
      </c>
      <c r="AP36" s="59">
        <v>2</v>
      </c>
      <c r="AQ36" s="104">
        <f t="shared" ref="AQ36" si="126">(AJ36+AK36+AL36+AM36+AN36) /K36</f>
        <v>7.7265973254086184E-2</v>
      </c>
      <c r="AR36" s="105">
        <f t="shared" ref="AR36" si="127">(AJ36+AK36+AL36+AM36+AN36+AO36+AP36)/K36</f>
        <v>8.469539375928678E-2</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s="3" customFormat="1" x14ac:dyDescent="0.25">
      <c r="B40" s="14"/>
      <c r="C40" s="5" t="s">
        <v>45</v>
      </c>
      <c r="D40" s="5"/>
      <c r="E40" s="5"/>
      <c r="F40" s="53" t="s">
        <v>0</v>
      </c>
      <c r="G40" s="53" t="s">
        <v>20</v>
      </c>
      <c r="H40" s="54">
        <v>1</v>
      </c>
      <c r="I40" s="117" t="s">
        <v>4</v>
      </c>
      <c r="J40" s="117" t="s">
        <v>4</v>
      </c>
      <c r="K40" s="61" t="s">
        <v>5</v>
      </c>
      <c r="L40" s="58"/>
      <c r="M40" s="58"/>
      <c r="N40" s="58"/>
      <c r="O40" s="58"/>
      <c r="P40" s="58"/>
      <c r="Q40" s="58"/>
      <c r="R40" s="58"/>
      <c r="S40" s="58"/>
      <c r="T40" s="59"/>
      <c r="U40" s="104"/>
      <c r="V40" s="105"/>
      <c r="W40" s="58"/>
      <c r="X40" s="58"/>
      <c r="Y40" s="58"/>
      <c r="Z40" s="58"/>
      <c r="AA40" s="58"/>
      <c r="AB40" s="58"/>
      <c r="AC40" s="58"/>
      <c r="AD40" s="58"/>
      <c r="AE40" s="59"/>
      <c r="AF40" s="104"/>
      <c r="AG40" s="105"/>
      <c r="AH40" s="58"/>
      <c r="AI40" s="58"/>
      <c r="AJ40" s="58"/>
      <c r="AK40" s="58"/>
      <c r="AL40" s="58"/>
      <c r="AM40" s="58"/>
      <c r="AN40" s="58"/>
      <c r="AO40" s="58"/>
      <c r="AP40" s="59"/>
      <c r="AQ40" s="104"/>
      <c r="AR40" s="105"/>
      <c r="AS40" s="76"/>
      <c r="AT40" s="46"/>
      <c r="AU40" s="46"/>
      <c r="AV40" s="46"/>
      <c r="AW40" s="46"/>
      <c r="AX40" s="46"/>
      <c r="AY40" s="46"/>
      <c r="AZ40" s="46"/>
      <c r="BA40" s="46"/>
      <c r="BB40" s="46"/>
      <c r="BC40" s="46"/>
      <c r="BD40" s="46"/>
      <c r="BE40" s="46"/>
      <c r="BF40" s="47"/>
    </row>
    <row r="41" spans="2:58" s="3" customFormat="1" x14ac:dyDescent="0.25">
      <c r="B41" s="14"/>
      <c r="C41" s="5"/>
      <c r="D41" s="5"/>
      <c r="E41" s="5"/>
      <c r="F41" s="53" t="s">
        <v>6</v>
      </c>
      <c r="G41" s="53" t="s">
        <v>20</v>
      </c>
      <c r="H41" s="54">
        <v>2</v>
      </c>
      <c r="I41" s="117" t="s">
        <v>4</v>
      </c>
      <c r="J41" s="117" t="s">
        <v>4</v>
      </c>
      <c r="K41" s="61" t="s">
        <v>5</v>
      </c>
      <c r="L41" s="58"/>
      <c r="M41" s="58"/>
      <c r="N41" s="56"/>
      <c r="O41" s="58"/>
      <c r="P41" s="58"/>
      <c r="Q41" s="58"/>
      <c r="R41" s="58"/>
      <c r="S41" s="58"/>
      <c r="T41" s="59"/>
      <c r="U41" s="104"/>
      <c r="V41" s="105"/>
      <c r="W41" s="58"/>
      <c r="X41" s="58"/>
      <c r="Y41" s="58"/>
      <c r="Z41" s="58"/>
      <c r="AA41" s="58"/>
      <c r="AB41" s="58"/>
      <c r="AC41" s="58"/>
      <c r="AD41" s="58"/>
      <c r="AE41" s="59"/>
      <c r="AF41" s="104"/>
      <c r="AG41" s="105"/>
      <c r="AH41" s="58"/>
      <c r="AI41" s="58"/>
      <c r="AJ41" s="58"/>
      <c r="AK41" s="58"/>
      <c r="AL41" s="58"/>
      <c r="AM41" s="58"/>
      <c r="AN41" s="58"/>
      <c r="AO41" s="58"/>
      <c r="AP41" s="59"/>
      <c r="AQ41" s="104"/>
      <c r="AR41" s="105"/>
      <c r="AS41" s="76"/>
      <c r="AT41" s="46"/>
      <c r="AU41" s="46"/>
      <c r="AV41" s="46"/>
      <c r="AW41" s="46"/>
      <c r="AX41" s="46"/>
      <c r="AY41" s="46"/>
      <c r="AZ41" s="46"/>
      <c r="BA41" s="46"/>
      <c r="BB41" s="46"/>
      <c r="BC41" s="46"/>
      <c r="BD41" s="46"/>
      <c r="BE41" s="46"/>
      <c r="BF41" s="47"/>
    </row>
    <row r="42" spans="2:58" s="3" customFormat="1" x14ac:dyDescent="0.25">
      <c r="B42" s="14"/>
      <c r="C42" s="5"/>
      <c r="D42" s="5"/>
      <c r="E42" s="5"/>
      <c r="F42" s="53" t="s">
        <v>1</v>
      </c>
      <c r="G42" s="53" t="s">
        <v>20</v>
      </c>
      <c r="H42" s="54">
        <v>4</v>
      </c>
      <c r="I42" s="105">
        <f t="shared" ref="I42" si="128">U42+AF42+AQ42</f>
        <v>0.510752688172043</v>
      </c>
      <c r="J42" s="116">
        <f t="shared" ref="J42" si="129">V42+AG42+AR42</f>
        <v>0.62365591397849451</v>
      </c>
      <c r="K42" s="70">
        <v>372</v>
      </c>
      <c r="L42" s="53"/>
      <c r="M42" s="53"/>
      <c r="N42" s="53">
        <v>0</v>
      </c>
      <c r="O42" s="53">
        <v>6</v>
      </c>
      <c r="P42" s="53">
        <v>8</v>
      </c>
      <c r="Q42" s="53">
        <v>97</v>
      </c>
      <c r="R42" s="53">
        <v>62</v>
      </c>
      <c r="S42" s="53">
        <v>19</v>
      </c>
      <c r="T42" s="59">
        <v>5</v>
      </c>
      <c r="U42" s="116">
        <f t="shared" ref="U42" si="130">(N42+O42+P42+Q42+R42) /K42</f>
        <v>0.46505376344086019</v>
      </c>
      <c r="V42" s="105">
        <f t="shared" ref="V42" si="131">(N42+O42+P42+Q42+R42+S42+T42)/K42</f>
        <v>0.52956989247311825</v>
      </c>
      <c r="W42" s="53"/>
      <c r="X42" s="53"/>
      <c r="Y42" s="53">
        <v>0</v>
      </c>
      <c r="Z42" s="53">
        <v>0</v>
      </c>
      <c r="AA42" s="53">
        <v>0</v>
      </c>
      <c r="AB42" s="53">
        <v>2</v>
      </c>
      <c r="AC42" s="53">
        <v>1</v>
      </c>
      <c r="AD42" s="53">
        <v>8</v>
      </c>
      <c r="AE42" s="59">
        <v>7</v>
      </c>
      <c r="AF42" s="104">
        <f t="shared" ref="AF42" si="132">(Y42+Z42+AA42+AB42+AC42) /K42</f>
        <v>8.0645161290322578E-3</v>
      </c>
      <c r="AG42" s="105">
        <f t="shared" ref="AG42" si="133">(Y42+Z42+AA42+AB42+AC42+AD42+AE42)/K42</f>
        <v>4.8387096774193547E-2</v>
      </c>
      <c r="AH42" s="53"/>
      <c r="AI42" s="53"/>
      <c r="AJ42" s="53">
        <v>0</v>
      </c>
      <c r="AK42" s="53">
        <v>0</v>
      </c>
      <c r="AL42" s="53">
        <v>3</v>
      </c>
      <c r="AM42" s="53">
        <v>4</v>
      </c>
      <c r="AN42" s="53">
        <v>7</v>
      </c>
      <c r="AO42" s="53">
        <v>0</v>
      </c>
      <c r="AP42" s="59">
        <v>3</v>
      </c>
      <c r="AQ42" s="104">
        <f t="shared" ref="AQ42" si="134">(AJ42+AK42+AL42+AM42+AN42) /K42</f>
        <v>3.7634408602150539E-2</v>
      </c>
      <c r="AR42" s="105">
        <f t="shared" ref="AR42" si="135">(AJ42+AK42+AL42+AM42+AN42+AO42+AP42)/K42</f>
        <v>4.5698924731182797E-2</v>
      </c>
      <c r="AS42" s="76"/>
      <c r="AT42" s="46"/>
      <c r="AU42" s="46"/>
      <c r="AV42" s="46"/>
      <c r="AW42" s="46"/>
      <c r="AX42" s="46"/>
      <c r="AY42" s="46"/>
      <c r="AZ42" s="46"/>
      <c r="BA42" s="46"/>
      <c r="BB42" s="46"/>
      <c r="BC42" s="46"/>
      <c r="BD42" s="46"/>
      <c r="BE42" s="46"/>
      <c r="BF42" s="47"/>
    </row>
    <row r="43" spans="2:58" s="3" customFormat="1" x14ac:dyDescent="0.25">
      <c r="B43" s="14"/>
      <c r="C43" s="5"/>
      <c r="D43" s="5"/>
      <c r="E43" s="5"/>
      <c r="F43" s="53" t="s">
        <v>2</v>
      </c>
      <c r="G43" s="53" t="s">
        <v>20</v>
      </c>
      <c r="H43" s="54">
        <v>3</v>
      </c>
      <c r="I43" s="117" t="s">
        <v>4</v>
      </c>
      <c r="J43" s="117" t="s">
        <v>4</v>
      </c>
      <c r="K43" s="55" t="s">
        <v>5</v>
      </c>
      <c r="L43" s="56"/>
      <c r="M43" s="56"/>
      <c r="N43" s="56"/>
      <c r="O43" s="56"/>
      <c r="P43" s="56"/>
      <c r="Q43" s="56"/>
      <c r="R43" s="56"/>
      <c r="S43" s="56"/>
      <c r="T43" s="57"/>
      <c r="U43" s="104"/>
      <c r="V43" s="105"/>
      <c r="W43" s="58"/>
      <c r="X43" s="58"/>
      <c r="Y43" s="58"/>
      <c r="Z43" s="58"/>
      <c r="AA43" s="58"/>
      <c r="AB43" s="58"/>
      <c r="AC43" s="58"/>
      <c r="AD43" s="58"/>
      <c r="AE43" s="59"/>
      <c r="AF43" s="104"/>
      <c r="AG43" s="105"/>
      <c r="AH43" s="58"/>
      <c r="AI43" s="58"/>
      <c r="AJ43" s="58"/>
      <c r="AK43" s="58"/>
      <c r="AL43" s="58"/>
      <c r="AM43" s="58"/>
      <c r="AN43" s="58"/>
      <c r="AO43" s="58"/>
      <c r="AP43" s="59"/>
      <c r="AQ43" s="104"/>
      <c r="AR43" s="105"/>
      <c r="AS43" s="76"/>
      <c r="AT43" s="46"/>
      <c r="AU43" s="46"/>
      <c r="AV43" s="46"/>
      <c r="AW43" s="46"/>
      <c r="AX43" s="46"/>
      <c r="AY43" s="46"/>
      <c r="AZ43" s="46"/>
      <c r="BA43" s="46"/>
      <c r="BB43" s="46"/>
      <c r="BC43" s="46"/>
      <c r="BD43" s="46"/>
      <c r="BE43" s="46"/>
      <c r="BF43" s="47"/>
    </row>
    <row r="44" spans="2:58" s="31" customFormat="1" x14ac:dyDescent="0.25">
      <c r="B44" s="14"/>
      <c r="C44" s="25"/>
      <c r="D44" s="25"/>
      <c r="E44" s="25"/>
      <c r="F44" s="58" t="s">
        <v>3</v>
      </c>
      <c r="G44" s="53" t="s">
        <v>20</v>
      </c>
      <c r="H44" s="60">
        <v>6</v>
      </c>
      <c r="I44" s="117" t="s">
        <v>4</v>
      </c>
      <c r="J44" s="117" t="s">
        <v>4</v>
      </c>
      <c r="K44" s="55" t="s">
        <v>5</v>
      </c>
      <c r="L44" s="56"/>
      <c r="M44" s="56"/>
      <c r="N44" s="56"/>
      <c r="O44" s="56"/>
      <c r="P44" s="56"/>
      <c r="Q44" s="56"/>
      <c r="R44" s="56"/>
      <c r="S44" s="56"/>
      <c r="T44" s="57"/>
      <c r="U44" s="104"/>
      <c r="V44" s="105"/>
      <c r="W44" s="58"/>
      <c r="X44" s="58"/>
      <c r="Y44" s="58"/>
      <c r="Z44" s="58"/>
      <c r="AA44" s="58"/>
      <c r="AB44" s="58"/>
      <c r="AC44" s="58"/>
      <c r="AD44" s="58"/>
      <c r="AE44" s="59"/>
      <c r="AF44" s="104"/>
      <c r="AG44" s="105"/>
      <c r="AH44" s="58"/>
      <c r="AI44" s="58"/>
      <c r="AJ44" s="58"/>
      <c r="AK44" s="58"/>
      <c r="AL44" s="58"/>
      <c r="AM44" s="58"/>
      <c r="AN44" s="58"/>
      <c r="AO44" s="58"/>
      <c r="AP44" s="59"/>
      <c r="AQ44" s="104"/>
      <c r="AR44" s="105"/>
      <c r="AS44" s="76"/>
      <c r="AT44" s="46"/>
      <c r="AU44" s="46"/>
      <c r="AV44" s="46"/>
      <c r="AW44" s="46"/>
      <c r="AX44" s="46"/>
      <c r="AY44" s="46"/>
      <c r="AZ44" s="46"/>
      <c r="BA44" s="46"/>
      <c r="BB44" s="46"/>
      <c r="BC44" s="46"/>
      <c r="BD44" s="46"/>
      <c r="BE44" s="46"/>
      <c r="BF44" s="46"/>
    </row>
    <row r="45" spans="2:58" s="37" customFormat="1" ht="15.75" thickBot="1" x14ac:dyDescent="0.3">
      <c r="B45" s="32"/>
      <c r="C45" s="7"/>
      <c r="D45" s="7"/>
      <c r="E45" s="7"/>
      <c r="F45" s="66"/>
      <c r="G45" s="66"/>
      <c r="H45" s="62"/>
      <c r="I45" s="118"/>
      <c r="J45" s="118"/>
      <c r="K45" s="63"/>
      <c r="L45" s="64"/>
      <c r="M45" s="64"/>
      <c r="N45" s="64"/>
      <c r="O45" s="64"/>
      <c r="P45" s="64"/>
      <c r="Q45" s="64"/>
      <c r="R45" s="64"/>
      <c r="S45" s="64"/>
      <c r="T45" s="65"/>
      <c r="U45" s="106"/>
      <c r="V45" s="107"/>
      <c r="W45" s="66"/>
      <c r="X45" s="66"/>
      <c r="Y45" s="66"/>
      <c r="Z45" s="66"/>
      <c r="AA45" s="66"/>
      <c r="AB45" s="66"/>
      <c r="AC45" s="66"/>
      <c r="AD45" s="66"/>
      <c r="AE45" s="67"/>
      <c r="AF45" s="106"/>
      <c r="AG45" s="107"/>
      <c r="AH45" s="66"/>
      <c r="AI45" s="66"/>
      <c r="AJ45" s="66"/>
      <c r="AK45" s="66"/>
      <c r="AL45" s="66"/>
      <c r="AM45" s="66"/>
      <c r="AN45" s="66"/>
      <c r="AO45" s="66"/>
      <c r="AP45" s="67"/>
      <c r="AQ45" s="106"/>
      <c r="AR45" s="107"/>
      <c r="AS45" s="76"/>
      <c r="AT45" s="46"/>
      <c r="AU45" s="46"/>
      <c r="AV45" s="46"/>
      <c r="AW45" s="46"/>
      <c r="AX45" s="46"/>
      <c r="AY45" s="46"/>
      <c r="AZ45" s="46"/>
      <c r="BA45" s="46"/>
      <c r="BB45" s="46"/>
      <c r="BC45" s="46"/>
      <c r="BD45" s="46"/>
      <c r="BE45" s="46"/>
      <c r="BF45" s="51"/>
    </row>
    <row r="46" spans="2:58" x14ac:dyDescent="0.25">
      <c r="T46" s="22"/>
      <c r="AE46" s="22"/>
    </row>
    <row r="47" spans="2:58" x14ac:dyDescent="0.25">
      <c r="C47" s="91" t="s">
        <v>95</v>
      </c>
      <c r="H47" s="99"/>
      <c r="J47" s="126"/>
      <c r="K47"/>
      <c r="R47" s="16"/>
      <c r="T47" s="99"/>
      <c r="AC47" s="16"/>
      <c r="AE47" s="99"/>
      <c r="AF47" s="123"/>
      <c r="AG47" s="99"/>
      <c r="AN47" s="16"/>
      <c r="AO47" s="18"/>
      <c r="AP47" s="99"/>
      <c r="AR47" s="127"/>
      <c r="AS47" s="44"/>
      <c r="BE47" s="45"/>
      <c r="BF47"/>
    </row>
    <row r="48" spans="2:58" x14ac:dyDescent="0.25">
      <c r="T48" s="16"/>
      <c r="AE48" s="16"/>
    </row>
    <row r="49" spans="4:31" x14ac:dyDescent="0.25">
      <c r="D49" s="52"/>
      <c r="T49" s="16"/>
      <c r="AE49" s="16"/>
    </row>
    <row r="50" spans="4:31" x14ac:dyDescent="0.25">
      <c r="T50" s="16"/>
      <c r="AE50" s="16"/>
    </row>
    <row r="51" spans="4:31" x14ac:dyDescent="0.25">
      <c r="T51" s="16"/>
      <c r="AE51" s="16"/>
    </row>
    <row r="52" spans="4:31" x14ac:dyDescent="0.25">
      <c r="T52" s="16"/>
      <c r="AE52" s="16"/>
    </row>
    <row r="53" spans="4:31" x14ac:dyDescent="0.25">
      <c r="T53" s="16"/>
      <c r="AE53" s="16"/>
    </row>
    <row r="54" spans="4:31" x14ac:dyDescent="0.25">
      <c r="T54" s="16"/>
      <c r="AE54" s="16"/>
    </row>
    <row r="55" spans="4:31" x14ac:dyDescent="0.25">
      <c r="T55" s="16"/>
      <c r="AE55" s="16"/>
    </row>
    <row r="56" spans="4:31" x14ac:dyDescent="0.25">
      <c r="T56" s="16"/>
      <c r="AE56" s="16"/>
    </row>
    <row r="57" spans="4:31" x14ac:dyDescent="0.25">
      <c r="T57" s="16"/>
      <c r="AE57" s="16"/>
    </row>
    <row r="58" spans="4:31" x14ac:dyDescent="0.25">
      <c r="T58" s="16"/>
      <c r="AE58" s="16"/>
    </row>
    <row r="59" spans="4:31" x14ac:dyDescent="0.25">
      <c r="T59" s="16"/>
      <c r="AE59" s="16"/>
    </row>
    <row r="60" spans="4:31" x14ac:dyDescent="0.25">
      <c r="T60" s="16"/>
      <c r="AE60" s="16"/>
    </row>
    <row r="61" spans="4:31" x14ac:dyDescent="0.25">
      <c r="T61" s="16"/>
      <c r="AE61" s="16"/>
    </row>
    <row r="62" spans="4:31" x14ac:dyDescent="0.25">
      <c r="T62" s="16"/>
      <c r="AE62" s="16"/>
    </row>
    <row r="63" spans="4:31" x14ac:dyDescent="0.25">
      <c r="T63" s="16"/>
      <c r="AE63" s="16"/>
    </row>
    <row r="64" spans="4: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row>
    <row r="82" spans="20:42" x14ac:dyDescent="0.25">
      <c r="T82" s="16"/>
      <c r="AE82" s="16"/>
    </row>
    <row r="83" spans="20:42" x14ac:dyDescent="0.25">
      <c r="T83" s="16"/>
      <c r="AE83" s="16"/>
    </row>
    <row r="84" spans="20:42" x14ac:dyDescent="0.25">
      <c r="T84" s="16"/>
      <c r="AE84" s="16"/>
    </row>
    <row r="85" spans="20:42" x14ac:dyDescent="0.25">
      <c r="T85" s="16"/>
      <c r="AE85" s="16"/>
    </row>
    <row r="86" spans="20:42" x14ac:dyDescent="0.25">
      <c r="T86" s="16"/>
      <c r="AE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E102" s="16"/>
      <c r="AP102" s="16"/>
    </row>
    <row r="103" spans="20:42" x14ac:dyDescent="0.25">
      <c r="T103" s="16"/>
      <c r="AE103" s="16"/>
      <c r="AP103" s="16"/>
    </row>
    <row r="104" spans="20:42" x14ac:dyDescent="0.25">
      <c r="T104" s="16"/>
      <c r="AE104" s="16"/>
      <c r="AP104" s="16"/>
    </row>
    <row r="105" spans="20:42" x14ac:dyDescent="0.25">
      <c r="T105" s="16"/>
      <c r="AE105" s="16"/>
      <c r="AP105" s="16"/>
    </row>
    <row r="106" spans="20:42" x14ac:dyDescent="0.25">
      <c r="T106" s="16"/>
      <c r="AE106" s="16"/>
      <c r="AP106" s="16"/>
    </row>
    <row r="107" spans="20:42" x14ac:dyDescent="0.25">
      <c r="T107" s="16"/>
      <c r="AE107" s="16"/>
      <c r="AP107" s="16"/>
    </row>
    <row r="108" spans="20:42" x14ac:dyDescent="0.25">
      <c r="T108" s="16"/>
      <c r="AP108" s="16"/>
    </row>
    <row r="109" spans="20:42" x14ac:dyDescent="0.25">
      <c r="T109" s="16"/>
      <c r="AP109" s="16"/>
    </row>
    <row r="110" spans="20:42" x14ac:dyDescent="0.25">
      <c r="T110" s="16"/>
      <c r="AP110" s="16"/>
    </row>
    <row r="111" spans="20:42" x14ac:dyDescent="0.25">
      <c r="T111" s="16"/>
      <c r="AP111" s="16"/>
    </row>
    <row r="112" spans="20:42" x14ac:dyDescent="0.25">
      <c r="T112" s="16"/>
    </row>
    <row r="113" spans="20:20" x14ac:dyDescent="0.25">
      <c r="T113" s="16"/>
    </row>
    <row r="114" spans="20:20" x14ac:dyDescent="0.25">
      <c r="T114" s="16"/>
    </row>
    <row r="115" spans="20:20" x14ac:dyDescent="0.25">
      <c r="T115"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
  <sheetViews>
    <sheetView workbookViewId="0">
      <selection activeCell="B26" sqref="B26"/>
    </sheetView>
  </sheetViews>
  <sheetFormatPr defaultRowHeight="15" x14ac:dyDescent="0.25"/>
  <cols>
    <col min="1" max="1" width="9.140625" style="90"/>
    <col min="2" max="2" width="153.140625" style="90" customWidth="1"/>
    <col min="3" max="257" width="9.140625" style="90"/>
    <col min="258" max="258" width="153.140625" style="90" customWidth="1"/>
    <col min="259" max="513" width="9.140625" style="90"/>
    <col min="514" max="514" width="153.140625" style="90" customWidth="1"/>
    <col min="515" max="769" width="9.140625" style="90"/>
    <col min="770" max="770" width="153.140625" style="90" customWidth="1"/>
    <col min="771" max="1025" width="9.140625" style="90"/>
    <col min="1026" max="1026" width="153.140625" style="90" customWidth="1"/>
    <col min="1027" max="1281" width="9.140625" style="90"/>
    <col min="1282" max="1282" width="153.140625" style="90" customWidth="1"/>
    <col min="1283" max="1537" width="9.140625" style="90"/>
    <col min="1538" max="1538" width="153.140625" style="90" customWidth="1"/>
    <col min="1539" max="1793" width="9.140625" style="90"/>
    <col min="1794" max="1794" width="153.140625" style="90" customWidth="1"/>
    <col min="1795" max="2049" width="9.140625" style="90"/>
    <col min="2050" max="2050" width="153.140625" style="90" customWidth="1"/>
    <col min="2051" max="2305" width="9.140625" style="90"/>
    <col min="2306" max="2306" width="153.140625" style="90" customWidth="1"/>
    <col min="2307" max="2561" width="9.140625" style="90"/>
    <col min="2562" max="2562" width="153.140625" style="90" customWidth="1"/>
    <col min="2563" max="2817" width="9.140625" style="90"/>
    <col min="2818" max="2818" width="153.140625" style="90" customWidth="1"/>
    <col min="2819" max="3073" width="9.140625" style="90"/>
    <col min="3074" max="3074" width="153.140625" style="90" customWidth="1"/>
    <col min="3075" max="3329" width="9.140625" style="90"/>
    <col min="3330" max="3330" width="153.140625" style="90" customWidth="1"/>
    <col min="3331" max="3585" width="9.140625" style="90"/>
    <col min="3586" max="3586" width="153.140625" style="90" customWidth="1"/>
    <col min="3587" max="3841" width="9.140625" style="90"/>
    <col min="3842" max="3842" width="153.140625" style="90" customWidth="1"/>
    <col min="3843" max="4097" width="9.140625" style="90"/>
    <col min="4098" max="4098" width="153.140625" style="90" customWidth="1"/>
    <col min="4099" max="4353" width="9.140625" style="90"/>
    <col min="4354" max="4354" width="153.140625" style="90" customWidth="1"/>
    <col min="4355" max="4609" width="9.140625" style="90"/>
    <col min="4610" max="4610" width="153.140625" style="90" customWidth="1"/>
    <col min="4611" max="4865" width="9.140625" style="90"/>
    <col min="4866" max="4866" width="153.140625" style="90" customWidth="1"/>
    <col min="4867" max="5121" width="9.140625" style="90"/>
    <col min="5122" max="5122" width="153.140625" style="90" customWidth="1"/>
    <col min="5123" max="5377" width="9.140625" style="90"/>
    <col min="5378" max="5378" width="153.140625" style="90" customWidth="1"/>
    <col min="5379" max="5633" width="9.140625" style="90"/>
    <col min="5634" max="5634" width="153.140625" style="90" customWidth="1"/>
    <col min="5635" max="5889" width="9.140625" style="90"/>
    <col min="5890" max="5890" width="153.140625" style="90" customWidth="1"/>
    <col min="5891" max="6145" width="9.140625" style="90"/>
    <col min="6146" max="6146" width="153.140625" style="90" customWidth="1"/>
    <col min="6147" max="6401" width="9.140625" style="90"/>
    <col min="6402" max="6402" width="153.140625" style="90" customWidth="1"/>
    <col min="6403" max="6657" width="9.140625" style="90"/>
    <col min="6658" max="6658" width="153.140625" style="90" customWidth="1"/>
    <col min="6659" max="6913" width="9.140625" style="90"/>
    <col min="6914" max="6914" width="153.140625" style="90" customWidth="1"/>
    <col min="6915" max="7169" width="9.140625" style="90"/>
    <col min="7170" max="7170" width="153.140625" style="90" customWidth="1"/>
    <col min="7171" max="7425" width="9.140625" style="90"/>
    <col min="7426" max="7426" width="153.140625" style="90" customWidth="1"/>
    <col min="7427" max="7681" width="9.140625" style="90"/>
    <col min="7682" max="7682" width="153.140625" style="90" customWidth="1"/>
    <col min="7683" max="7937" width="9.140625" style="90"/>
    <col min="7938" max="7938" width="153.140625" style="90" customWidth="1"/>
    <col min="7939" max="8193" width="9.140625" style="90"/>
    <col min="8194" max="8194" width="153.140625" style="90" customWidth="1"/>
    <col min="8195" max="8449" width="9.140625" style="90"/>
    <col min="8450" max="8450" width="153.140625" style="90" customWidth="1"/>
    <col min="8451" max="8705" width="9.140625" style="90"/>
    <col min="8706" max="8706" width="153.140625" style="90" customWidth="1"/>
    <col min="8707" max="8961" width="9.140625" style="90"/>
    <col min="8962" max="8962" width="153.140625" style="90" customWidth="1"/>
    <col min="8963" max="9217" width="9.140625" style="90"/>
    <col min="9218" max="9218" width="153.140625" style="90" customWidth="1"/>
    <col min="9219" max="9473" width="9.140625" style="90"/>
    <col min="9474" max="9474" width="153.140625" style="90" customWidth="1"/>
    <col min="9475" max="9729" width="9.140625" style="90"/>
    <col min="9730" max="9730" width="153.140625" style="90" customWidth="1"/>
    <col min="9731" max="9985" width="9.140625" style="90"/>
    <col min="9986" max="9986" width="153.140625" style="90" customWidth="1"/>
    <col min="9987" max="10241" width="9.140625" style="90"/>
    <col min="10242" max="10242" width="153.140625" style="90" customWidth="1"/>
    <col min="10243" max="10497" width="9.140625" style="90"/>
    <col min="10498" max="10498" width="153.140625" style="90" customWidth="1"/>
    <col min="10499" max="10753" width="9.140625" style="90"/>
    <col min="10754" max="10754" width="153.140625" style="90" customWidth="1"/>
    <col min="10755" max="11009" width="9.140625" style="90"/>
    <col min="11010" max="11010" width="153.140625" style="90" customWidth="1"/>
    <col min="11011" max="11265" width="9.140625" style="90"/>
    <col min="11266" max="11266" width="153.140625" style="90" customWidth="1"/>
    <col min="11267" max="11521" width="9.140625" style="90"/>
    <col min="11522" max="11522" width="153.140625" style="90" customWidth="1"/>
    <col min="11523" max="11777" width="9.140625" style="90"/>
    <col min="11778" max="11778" width="153.140625" style="90" customWidth="1"/>
    <col min="11779" max="12033" width="9.140625" style="90"/>
    <col min="12034" max="12034" width="153.140625" style="90" customWidth="1"/>
    <col min="12035" max="12289" width="9.140625" style="90"/>
    <col min="12290" max="12290" width="153.140625" style="90" customWidth="1"/>
    <col min="12291" max="12545" width="9.140625" style="90"/>
    <col min="12546" max="12546" width="153.140625" style="90" customWidth="1"/>
    <col min="12547" max="12801" width="9.140625" style="90"/>
    <col min="12802" max="12802" width="153.140625" style="90" customWidth="1"/>
    <col min="12803" max="13057" width="9.140625" style="90"/>
    <col min="13058" max="13058" width="153.140625" style="90" customWidth="1"/>
    <col min="13059" max="13313" width="9.140625" style="90"/>
    <col min="13314" max="13314" width="153.140625" style="90" customWidth="1"/>
    <col min="13315" max="13569" width="9.140625" style="90"/>
    <col min="13570" max="13570" width="153.140625" style="90" customWidth="1"/>
    <col min="13571" max="13825" width="9.140625" style="90"/>
    <col min="13826" max="13826" width="153.140625" style="90" customWidth="1"/>
    <col min="13827" max="14081" width="9.140625" style="90"/>
    <col min="14082" max="14082" width="153.140625" style="90" customWidth="1"/>
    <col min="14083" max="14337" width="9.140625" style="90"/>
    <col min="14338" max="14338" width="153.140625" style="90" customWidth="1"/>
    <col min="14339" max="14593" width="9.140625" style="90"/>
    <col min="14594" max="14594" width="153.140625" style="90" customWidth="1"/>
    <col min="14595" max="14849" width="9.140625" style="90"/>
    <col min="14850" max="14850" width="153.140625" style="90" customWidth="1"/>
    <col min="14851" max="15105" width="9.140625" style="90"/>
    <col min="15106" max="15106" width="153.140625" style="90" customWidth="1"/>
    <col min="15107" max="15361" width="9.140625" style="90"/>
    <col min="15362" max="15362" width="153.140625" style="90" customWidth="1"/>
    <col min="15363" max="15617" width="9.140625" style="90"/>
    <col min="15618" max="15618" width="153.140625" style="90" customWidth="1"/>
    <col min="15619" max="15873" width="9.140625" style="90"/>
    <col min="15874" max="15874" width="153.140625" style="90" customWidth="1"/>
    <col min="15875" max="16129" width="9.140625" style="90"/>
    <col min="16130" max="16130" width="153.140625" style="90" customWidth="1"/>
    <col min="16131" max="16384" width="9.140625" style="90"/>
  </cols>
  <sheetData>
    <row r="1" spans="2:3" ht="48.75" customHeight="1" x14ac:dyDescent="0.25">
      <c r="B1" s="89" t="s">
        <v>101</v>
      </c>
    </row>
    <row r="2" spans="2:3" ht="15.75" x14ac:dyDescent="0.25">
      <c r="B2" s="138" t="s">
        <v>61</v>
      </c>
      <c r="C2" s="138"/>
    </row>
    <row r="4" spans="2:3" x14ac:dyDescent="0.25">
      <c r="B4" s="143" t="s">
        <v>102</v>
      </c>
    </row>
  </sheetData>
  <mergeCells count="1">
    <mergeCell ref="B2:C2"/>
  </mergeCells>
  <hyperlinks>
    <hyperlink ref="B4" r:id="rId1" tooltip="Completion Rate Methodology"/>
  </hyperlinks>
  <pageMargins left="0.7" right="0.7" top="0.75" bottom="0.75" header="0.3" footer="0.3"/>
  <pageSetup orientation="portrait" r:id="rId2"/>
  <headerFooter>
    <oddFooter>&amp;L&amp;1#&amp;"Calibri"&amp;11&amp;K000000Classification: Protected 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K16" sqref="K16"/>
    </sheetView>
  </sheetViews>
  <sheetFormatPr defaultRowHeight="15" x14ac:dyDescent="0.25"/>
  <cols>
    <col min="1" max="16384" width="9.140625" style="90"/>
  </cols>
  <sheetData>
    <row r="2" spans="1:3" x14ac:dyDescent="0.25">
      <c r="A2" s="90" t="s">
        <v>96</v>
      </c>
      <c r="B2" s="91"/>
      <c r="C2" s="91"/>
    </row>
    <row r="3" spans="1:3" x14ac:dyDescent="0.25">
      <c r="A3" s="91" t="s">
        <v>104</v>
      </c>
      <c r="B3" s="91"/>
      <c r="C3" s="91"/>
    </row>
    <row r="4" spans="1:3" x14ac:dyDescent="0.25">
      <c r="A4" s="90" t="s">
        <v>34</v>
      </c>
      <c r="B4" s="91"/>
      <c r="C4" s="91"/>
    </row>
    <row r="5" spans="1:3" x14ac:dyDescent="0.25">
      <c r="A5" s="90" t="s">
        <v>97</v>
      </c>
      <c r="B5" s="91"/>
      <c r="C5" s="91"/>
    </row>
    <row r="6" spans="1:3" x14ac:dyDescent="0.25">
      <c r="A6" s="90" t="s">
        <v>35</v>
      </c>
      <c r="B6" s="91"/>
      <c r="C6" s="91"/>
    </row>
    <row r="7" spans="1:3" x14ac:dyDescent="0.25">
      <c r="A7" s="90" t="s">
        <v>36</v>
      </c>
      <c r="B7" s="91"/>
      <c r="C7" s="91"/>
    </row>
    <row r="8" spans="1:3" x14ac:dyDescent="0.25">
      <c r="A8" s="90" t="s">
        <v>98</v>
      </c>
      <c r="B8" s="91"/>
      <c r="C8" s="91"/>
    </row>
    <row r="9" spans="1:3" x14ac:dyDescent="0.25">
      <c r="A9" s="91"/>
      <c r="B9" s="91"/>
      <c r="C9" s="91"/>
    </row>
    <row r="10" spans="1:3" x14ac:dyDescent="0.25">
      <c r="A10" s="91"/>
      <c r="B10" s="91"/>
      <c r="C10" s="91"/>
    </row>
    <row r="11" spans="1:3" x14ac:dyDescent="0.25">
      <c r="A11" s="91"/>
      <c r="B11" s="91"/>
      <c r="C11" s="91"/>
    </row>
  </sheetData>
  <pageMargins left="0.7" right="0.7" top="0.75" bottom="0.75" header="0.3" footer="0.3"/>
  <pageSetup orientation="portrait" horizontalDpi="300" verticalDpi="300" r:id="rId1"/>
  <headerFooter>
    <oddFooter>&amp;L&amp;1#&amp;"Calibri"&amp;11&amp;K000000Classification: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2"/>
  <sheetViews>
    <sheetView workbookViewId="0">
      <selection activeCell="E7" sqref="E7"/>
    </sheetView>
  </sheetViews>
  <sheetFormatPr defaultRowHeight="12.75" x14ac:dyDescent="0.2"/>
  <cols>
    <col min="1" max="1" width="60.85546875" style="92" customWidth="1"/>
    <col min="2" max="2" width="107.5703125" style="92" customWidth="1"/>
    <col min="3" max="3" width="18.28515625" style="92" customWidth="1"/>
    <col min="4" max="16384" width="9.140625" style="92"/>
  </cols>
  <sheetData>
    <row r="1" spans="1:17" ht="39.75" customHeight="1" x14ac:dyDescent="0.25">
      <c r="A1" s="139" t="s">
        <v>105</v>
      </c>
      <c r="B1" s="139"/>
    </row>
    <row r="2" spans="1:17" ht="15.75" x14ac:dyDescent="0.25">
      <c r="A2" s="140" t="s">
        <v>62</v>
      </c>
      <c r="B2" s="140"/>
      <c r="C2" s="93"/>
    </row>
    <row r="3" spans="1:17" x14ac:dyDescent="0.2">
      <c r="A3" s="94" t="s">
        <v>63</v>
      </c>
      <c r="B3" s="94" t="s">
        <v>52</v>
      </c>
      <c r="C3" s="95"/>
    </row>
    <row r="4" spans="1:17" x14ac:dyDescent="0.2">
      <c r="A4" s="96" t="s">
        <v>92</v>
      </c>
      <c r="B4" s="97" t="s">
        <v>91</v>
      </c>
    </row>
    <row r="5" spans="1:17" x14ac:dyDescent="0.2">
      <c r="A5" s="96" t="s">
        <v>64</v>
      </c>
      <c r="B5" s="97" t="s">
        <v>65</v>
      </c>
    </row>
    <row r="6" spans="1:17" ht="25.5" x14ac:dyDescent="0.2">
      <c r="A6" s="96" t="s">
        <v>66</v>
      </c>
      <c r="B6" s="97" t="s">
        <v>67</v>
      </c>
    </row>
    <row r="7" spans="1:17" ht="51" x14ac:dyDescent="0.2">
      <c r="A7" s="96" t="s">
        <v>68</v>
      </c>
      <c r="B7" s="97" t="s">
        <v>106</v>
      </c>
    </row>
    <row r="8" spans="1:17" ht="26.25" customHeight="1" x14ac:dyDescent="0.2">
      <c r="A8" s="96" t="s">
        <v>69</v>
      </c>
      <c r="B8" s="97" t="s">
        <v>70</v>
      </c>
    </row>
    <row r="9" spans="1:17" ht="25.5" customHeight="1" x14ac:dyDescent="0.2">
      <c r="A9" s="96" t="s">
        <v>71</v>
      </c>
      <c r="B9" s="97" t="s">
        <v>72</v>
      </c>
      <c r="C9" s="98"/>
      <c r="D9" s="98"/>
      <c r="E9" s="98"/>
      <c r="F9" s="98"/>
      <c r="G9" s="98"/>
      <c r="H9" s="98"/>
      <c r="I9" s="98"/>
      <c r="J9" s="98"/>
      <c r="K9" s="98"/>
      <c r="L9" s="98"/>
      <c r="M9" s="98"/>
      <c r="N9" s="98"/>
      <c r="O9" s="98"/>
      <c r="P9" s="98"/>
      <c r="Q9" s="98"/>
    </row>
    <row r="10" spans="1:17" ht="15" customHeight="1" x14ac:dyDescent="0.2">
      <c r="A10" s="96" t="s">
        <v>73</v>
      </c>
      <c r="B10" s="97" t="s">
        <v>74</v>
      </c>
      <c r="C10" s="98"/>
      <c r="D10" s="98"/>
      <c r="E10" s="98"/>
      <c r="F10" s="98"/>
      <c r="G10" s="98"/>
      <c r="H10" s="98"/>
      <c r="I10" s="98"/>
      <c r="J10" s="98"/>
      <c r="K10" s="98"/>
      <c r="L10" s="98"/>
      <c r="M10" s="98"/>
      <c r="N10" s="98"/>
      <c r="O10" s="98"/>
      <c r="P10" s="98"/>
      <c r="Q10" s="98"/>
    </row>
    <row r="11" spans="1:17" ht="30" customHeight="1" x14ac:dyDescent="0.2">
      <c r="A11" s="96" t="s">
        <v>94</v>
      </c>
      <c r="B11" s="97" t="s">
        <v>75</v>
      </c>
    </row>
    <row r="12" spans="1:17" ht="15" customHeight="1" x14ac:dyDescent="0.2">
      <c r="A12" s="96" t="s">
        <v>76</v>
      </c>
      <c r="B12" s="97" t="s">
        <v>77</v>
      </c>
    </row>
    <row r="13" spans="1:17" ht="15" customHeight="1" x14ac:dyDescent="0.2">
      <c r="A13" s="96" t="s">
        <v>78</v>
      </c>
      <c r="B13" s="97" t="s">
        <v>79</v>
      </c>
    </row>
    <row r="14" spans="1:17" ht="28.5" customHeight="1" x14ac:dyDescent="0.2">
      <c r="A14" s="96" t="s">
        <v>93</v>
      </c>
      <c r="B14" s="97" t="s">
        <v>80</v>
      </c>
    </row>
    <row r="15" spans="1:17" ht="15" customHeight="1" x14ac:dyDescent="0.2">
      <c r="A15" s="96" t="s">
        <v>81</v>
      </c>
      <c r="B15" s="97" t="s">
        <v>82</v>
      </c>
    </row>
    <row r="16" spans="1:17" ht="15" customHeight="1" x14ac:dyDescent="0.2">
      <c r="A16" s="96" t="s">
        <v>83</v>
      </c>
      <c r="B16" s="97" t="s">
        <v>84</v>
      </c>
    </row>
    <row r="17" spans="1:2" ht="30.75" customHeight="1" x14ac:dyDescent="0.2">
      <c r="A17" s="96" t="s">
        <v>23</v>
      </c>
      <c r="B17" s="97" t="s">
        <v>85</v>
      </c>
    </row>
    <row r="18" spans="1:2" ht="44.25" customHeight="1" x14ac:dyDescent="0.2">
      <c r="A18" s="96" t="s">
        <v>86</v>
      </c>
      <c r="B18" s="97" t="s">
        <v>87</v>
      </c>
    </row>
    <row r="19" spans="1:2" ht="40.5" customHeight="1" x14ac:dyDescent="0.2">
      <c r="A19" s="96" t="s">
        <v>88</v>
      </c>
      <c r="B19" s="97" t="s">
        <v>89</v>
      </c>
    </row>
    <row r="20" spans="1:2" ht="15" customHeight="1" x14ac:dyDescent="0.2"/>
    <row r="21" spans="1:2" ht="15" customHeight="1" x14ac:dyDescent="0.2"/>
    <row r="22" spans="1:2" ht="15" customHeight="1" x14ac:dyDescent="0.2"/>
    <row r="23" spans="1:2" ht="15" customHeight="1" x14ac:dyDescent="0.2"/>
    <row r="24" spans="1:2" ht="15" customHeight="1" x14ac:dyDescent="0.2"/>
    <row r="25" spans="1:2" ht="15" customHeight="1" x14ac:dyDescent="0.2"/>
    <row r="26" spans="1:2" ht="15" customHeight="1" x14ac:dyDescent="0.2"/>
    <row r="27" spans="1:2" ht="15" customHeight="1" x14ac:dyDescent="0.2"/>
    <row r="28" spans="1:2" ht="15" customHeight="1" x14ac:dyDescent="0.2"/>
    <row r="29" spans="1:2" ht="15" customHeight="1" x14ac:dyDescent="0.2"/>
    <row r="30" spans="1:2" ht="15" customHeight="1" x14ac:dyDescent="0.2"/>
    <row r="31" spans="1:2" ht="15" customHeight="1" x14ac:dyDescent="0.2"/>
    <row r="32" spans="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sheetData>
  <mergeCells count="2">
    <mergeCell ref="A1:B1"/>
    <mergeCell ref="A2:B2"/>
  </mergeCells>
  <dataValidations count="1">
    <dataValidation type="textLength" operator="greaterThan" showInputMessage="1" showErrorMessage="1" errorTitle="Required Field" error="This is a required field." promptTitle="Title" prompt="Required - The name given to the described resource and by which the resource is formally known." sqref="A1">
      <formula1>1</formula1>
    </dataValidation>
  </dataValidations>
  <pageMargins left="0.7" right="0.7" top="0.75" bottom="0.75" header="0.3" footer="0.3"/>
  <pageSetup orientation="portrait" horizontalDpi="300" verticalDpi="300" r:id="rId1"/>
  <headerFooter>
    <oddFooter>&amp;L&amp;1#&amp;"Calibri"&amp;11&amp;K000000Classification: Protected 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09"/>
  <sheetViews>
    <sheetView zoomScale="80" zoomScaleNormal="80" workbookViewId="0">
      <pane xSplit="11" ySplit="9" topLeftCell="L10" activePane="bottomRight" state="frozen"/>
      <selection activeCell="K9" sqref="K9"/>
      <selection pane="topRight" activeCell="K9" sqref="K9"/>
      <selection pane="bottomLeft" activeCell="K9" sqref="K9"/>
      <selection pane="bottomRight" activeCell="J29" sqref="J29"/>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132" t="s">
        <v>10</v>
      </c>
      <c r="M9" s="130" t="s">
        <v>16</v>
      </c>
      <c r="N9" s="130" t="s">
        <v>13</v>
      </c>
      <c r="O9" s="130" t="s">
        <v>14</v>
      </c>
      <c r="P9" s="130" t="s">
        <v>17</v>
      </c>
      <c r="Q9" s="130" t="s">
        <v>15</v>
      </c>
      <c r="R9" s="130" t="s">
        <v>18</v>
      </c>
      <c r="S9" s="130" t="s">
        <v>99</v>
      </c>
      <c r="T9" s="20" t="s">
        <v>100</v>
      </c>
      <c r="U9" s="102" t="s">
        <v>28</v>
      </c>
      <c r="V9" s="103" t="s">
        <v>29</v>
      </c>
      <c r="W9" s="9" t="s">
        <v>10</v>
      </c>
      <c r="X9" s="9" t="s">
        <v>16</v>
      </c>
      <c r="Y9" s="9" t="s">
        <v>13</v>
      </c>
      <c r="Z9" s="9" t="s">
        <v>14</v>
      </c>
      <c r="AA9" s="9" t="s">
        <v>17</v>
      </c>
      <c r="AB9" s="130" t="s">
        <v>15</v>
      </c>
      <c r="AC9" s="130" t="s">
        <v>18</v>
      </c>
      <c r="AD9" s="20" t="s">
        <v>99</v>
      </c>
      <c r="AE9" s="20" t="s">
        <v>100</v>
      </c>
      <c r="AF9" s="102" t="s">
        <v>30</v>
      </c>
      <c r="AG9" s="103" t="s">
        <v>31</v>
      </c>
      <c r="AH9" s="9" t="s">
        <v>10</v>
      </c>
      <c r="AI9" s="9" t="s">
        <v>16</v>
      </c>
      <c r="AJ9" s="9" t="s">
        <v>13</v>
      </c>
      <c r="AK9" s="9" t="s">
        <v>14</v>
      </c>
      <c r="AL9" s="9" t="s">
        <v>17</v>
      </c>
      <c r="AM9" s="130" t="s">
        <v>15</v>
      </c>
      <c r="AN9" s="130" t="s">
        <v>18</v>
      </c>
      <c r="AO9" s="20" t="s">
        <v>99</v>
      </c>
      <c r="AP9" s="20" t="s">
        <v>100</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J12" si="0">U10+AF10+AQ10</f>
        <v>0.69620253164556967</v>
      </c>
      <c r="J10" s="116">
        <f t="shared" si="0"/>
        <v>0.77721518987341776</v>
      </c>
      <c r="K10" s="136">
        <v>395</v>
      </c>
      <c r="L10" s="53"/>
      <c r="M10" s="53"/>
      <c r="N10" s="53"/>
      <c r="O10" s="53"/>
      <c r="P10" s="53"/>
      <c r="Q10" s="53">
        <v>110</v>
      </c>
      <c r="R10" s="53">
        <v>160</v>
      </c>
      <c r="S10" s="53">
        <v>19</v>
      </c>
      <c r="T10" s="59">
        <v>1</v>
      </c>
      <c r="U10" s="104">
        <f>SUM(Q10:R10)/K10</f>
        <v>0.68354430379746833</v>
      </c>
      <c r="V10" s="105">
        <f>SUM(Q10:T10)/K10</f>
        <v>0.73417721518987344</v>
      </c>
      <c r="W10" s="53"/>
      <c r="X10" s="53"/>
      <c r="Y10" s="53"/>
      <c r="Z10" s="53"/>
      <c r="AA10" s="53"/>
      <c r="AB10" s="53">
        <v>0</v>
      </c>
      <c r="AC10" s="53">
        <v>3</v>
      </c>
      <c r="AD10" s="53">
        <v>0</v>
      </c>
      <c r="AE10" s="53">
        <v>0</v>
      </c>
      <c r="AF10" s="104">
        <f>SUM(AB10:AC10)/K10</f>
        <v>7.5949367088607592E-3</v>
      </c>
      <c r="AG10" s="105">
        <f>SUM(AB10:AE10)/K10</f>
        <v>7.5949367088607592E-3</v>
      </c>
      <c r="AH10" s="53"/>
      <c r="AI10" s="53"/>
      <c r="AJ10" s="53"/>
      <c r="AK10" s="53"/>
      <c r="AL10" s="53"/>
      <c r="AM10" s="53">
        <v>2</v>
      </c>
      <c r="AN10" s="53">
        <v>0</v>
      </c>
      <c r="AO10" s="53">
        <v>9</v>
      </c>
      <c r="AP10" s="59">
        <v>3</v>
      </c>
      <c r="AQ10" s="104">
        <f>SUM(AM10:AN10)/K10</f>
        <v>5.0632911392405064E-3</v>
      </c>
      <c r="AR10" s="105">
        <f>SUM(AM10:AP10)/K10</f>
        <v>3.5443037974683546E-2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si="0"/>
        <v>0.60896255371393493</v>
      </c>
      <c r="J11" s="116">
        <f t="shared" si="0"/>
        <v>0.72990430883454094</v>
      </c>
      <c r="K11" s="71">
        <v>1629</v>
      </c>
      <c r="L11" s="53"/>
      <c r="M11" s="53"/>
      <c r="N11" s="73"/>
      <c r="O11" s="73"/>
      <c r="P11" s="73">
        <v>8</v>
      </c>
      <c r="Q11" s="73">
        <v>548</v>
      </c>
      <c r="R11" s="73">
        <v>412</v>
      </c>
      <c r="S11" s="73">
        <v>120</v>
      </c>
      <c r="T11" s="57">
        <v>38</v>
      </c>
      <c r="U11" s="104">
        <f>SUM(P11:R11)/K11</f>
        <v>0.59422958870472686</v>
      </c>
      <c r="V11" s="105">
        <f>SUM(P11:T11)/K11</f>
        <v>0.69122160834868018</v>
      </c>
      <c r="W11" s="53"/>
      <c r="X11" s="53"/>
      <c r="Y11" s="53"/>
      <c r="Z11" s="53"/>
      <c r="AA11" s="53">
        <v>0</v>
      </c>
      <c r="AB11" s="53">
        <v>1</v>
      </c>
      <c r="AC11" s="53">
        <v>0</v>
      </c>
      <c r="AD11" s="53">
        <v>3</v>
      </c>
      <c r="AE11" s="53">
        <v>4</v>
      </c>
      <c r="AF11" s="104">
        <f>SUM(AA11:AC11)/K11</f>
        <v>6.1387354205033758E-4</v>
      </c>
      <c r="AG11" s="105">
        <f>SUM(AA11:AE11)/K11</f>
        <v>4.9109883364027006E-3</v>
      </c>
      <c r="AH11" s="53"/>
      <c r="AI11" s="53"/>
      <c r="AJ11" s="53"/>
      <c r="AK11" s="53"/>
      <c r="AL11" s="53">
        <v>6</v>
      </c>
      <c r="AM11" s="53">
        <v>10</v>
      </c>
      <c r="AN11" s="53">
        <v>7</v>
      </c>
      <c r="AO11" s="53">
        <v>13</v>
      </c>
      <c r="AP11" s="59">
        <v>19</v>
      </c>
      <c r="AQ11" s="104">
        <f>SUM(AL11:AN11)/K11</f>
        <v>1.4119091467157766E-2</v>
      </c>
      <c r="AR11" s="105">
        <f>SUM(AL11:AQ11)/K11</f>
        <v>3.3771712149458046E-2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si="0"/>
        <v>0.57708229839377378</v>
      </c>
      <c r="J12" s="116">
        <f t="shared" si="0"/>
        <v>0.74018877297565822</v>
      </c>
      <c r="K12" s="71">
        <v>6039</v>
      </c>
      <c r="L12" s="53"/>
      <c r="M12" s="53"/>
      <c r="N12" s="73">
        <v>16</v>
      </c>
      <c r="O12" s="73">
        <v>209</v>
      </c>
      <c r="P12" s="73">
        <v>338</v>
      </c>
      <c r="Q12" s="73">
        <v>1132</v>
      </c>
      <c r="R12" s="73">
        <v>1118</v>
      </c>
      <c r="S12" s="73">
        <v>476</v>
      </c>
      <c r="T12" s="57">
        <v>197</v>
      </c>
      <c r="U12" s="104">
        <f>SUM(N12:R12)/K12</f>
        <v>0.46580559695313795</v>
      </c>
      <c r="V12" s="105">
        <f>SUM(N12:T12)/K12</f>
        <v>0.57724788872329857</v>
      </c>
      <c r="W12" s="53"/>
      <c r="X12" s="53"/>
      <c r="Y12" s="53">
        <v>1</v>
      </c>
      <c r="Z12" s="53">
        <v>0</v>
      </c>
      <c r="AA12" s="53">
        <v>25</v>
      </c>
      <c r="AB12" s="53">
        <v>123</v>
      </c>
      <c r="AC12" s="53">
        <v>248</v>
      </c>
      <c r="AD12" s="53">
        <v>150</v>
      </c>
      <c r="AE12" s="59">
        <v>51</v>
      </c>
      <c r="AF12" s="104">
        <f>SUM(Y12:AC12)/K12</f>
        <v>6.573936082132803E-2</v>
      </c>
      <c r="AG12" s="105">
        <f>SUM(Y12:AE12)/K12</f>
        <v>9.9023017055803936E-2</v>
      </c>
      <c r="AH12" s="53"/>
      <c r="AI12" s="53"/>
      <c r="AJ12" s="53">
        <v>16</v>
      </c>
      <c r="AK12" s="53">
        <v>17</v>
      </c>
      <c r="AL12" s="53">
        <v>76</v>
      </c>
      <c r="AM12" s="53">
        <v>96</v>
      </c>
      <c r="AN12" s="53">
        <v>70</v>
      </c>
      <c r="AO12" s="53">
        <v>60</v>
      </c>
      <c r="AP12" s="59">
        <v>51</v>
      </c>
      <c r="AQ12" s="104">
        <f>SUM(AJ12:AN12)/K12</f>
        <v>4.553734061930783E-2</v>
      </c>
      <c r="AR12" s="105">
        <f>SUM(AJ12:AP12)/K12</f>
        <v>6.3917867196555719E-2</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05">
        <f t="shared" ref="I13" si="1">U13+AF13+AQ13</f>
        <v>0.6</v>
      </c>
      <c r="J13" s="116">
        <f t="shared" ref="J13" si="2">V13+AG13+AR13</f>
        <v>0.6</v>
      </c>
      <c r="K13" s="137">
        <v>5</v>
      </c>
      <c r="L13" s="56"/>
      <c r="M13" s="56"/>
      <c r="N13" s="56"/>
      <c r="O13" s="56">
        <v>0</v>
      </c>
      <c r="P13" s="56">
        <v>2</v>
      </c>
      <c r="Q13" s="56">
        <v>1</v>
      </c>
      <c r="R13" s="56">
        <v>0</v>
      </c>
      <c r="S13" s="56">
        <v>0</v>
      </c>
      <c r="T13" s="57">
        <v>0</v>
      </c>
      <c r="U13" s="104">
        <f>SUM(O13:R13)/K13</f>
        <v>0.6</v>
      </c>
      <c r="V13" s="105">
        <f>SUM(O13:T13)/K13</f>
        <v>0.6</v>
      </c>
      <c r="W13" s="58"/>
      <c r="X13" s="58"/>
      <c r="Y13" s="58"/>
      <c r="Z13" s="58">
        <v>0</v>
      </c>
      <c r="AA13" s="58">
        <v>0</v>
      </c>
      <c r="AB13" s="58">
        <v>0</v>
      </c>
      <c r="AC13" s="58">
        <v>0</v>
      </c>
      <c r="AD13" s="58">
        <v>0</v>
      </c>
      <c r="AE13" s="59">
        <v>0</v>
      </c>
      <c r="AF13" s="104">
        <f>SUM(Z13:AC13)/K13</f>
        <v>0</v>
      </c>
      <c r="AG13" s="105">
        <f>SUM(Z13:AE13)/K13</f>
        <v>0</v>
      </c>
      <c r="AH13" s="58"/>
      <c r="AI13" s="58"/>
      <c r="AJ13" s="58"/>
      <c r="AK13" s="58">
        <v>0</v>
      </c>
      <c r="AL13" s="58">
        <v>0</v>
      </c>
      <c r="AM13" s="58">
        <v>0</v>
      </c>
      <c r="AN13" s="58">
        <v>0</v>
      </c>
      <c r="AO13" s="58">
        <v>0</v>
      </c>
      <c r="AP13" s="59">
        <v>0</v>
      </c>
      <c r="AQ13" s="104">
        <f>SUM(AK13:AN13)/K13</f>
        <v>0</v>
      </c>
      <c r="AR13" s="105">
        <f>SUM(AK13:AP13)/K13</f>
        <v>0</v>
      </c>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34"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35"/>
      <c r="K15" s="72"/>
      <c r="L15" s="66"/>
      <c r="M15" s="66"/>
      <c r="N15" s="64"/>
      <c r="O15" s="64"/>
      <c r="P15" s="64"/>
      <c r="Q15" s="64"/>
      <c r="R15" s="64"/>
      <c r="S15" s="64"/>
      <c r="T15" s="65"/>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J20" si="3">U16+AF16+AQ16</f>
        <v>0.24155578300921188</v>
      </c>
      <c r="J16" s="116">
        <f t="shared" si="3"/>
        <v>0.2773797338792221</v>
      </c>
      <c r="K16" s="70">
        <v>977</v>
      </c>
      <c r="L16" s="53"/>
      <c r="M16" s="53"/>
      <c r="N16" s="73"/>
      <c r="O16" s="73"/>
      <c r="P16" s="73"/>
      <c r="Q16" s="73">
        <v>94</v>
      </c>
      <c r="R16" s="73">
        <v>136</v>
      </c>
      <c r="S16" s="73">
        <v>9</v>
      </c>
      <c r="T16" s="57">
        <v>3</v>
      </c>
      <c r="U16" s="104">
        <f>SUM(Q16:R16)/K16</f>
        <v>0.23541453428863868</v>
      </c>
      <c r="V16" s="105">
        <f>SUM(Q16:T16)/K16</f>
        <v>0.24769703172978505</v>
      </c>
      <c r="W16" s="53"/>
      <c r="X16" s="53"/>
      <c r="Y16" s="53"/>
      <c r="Z16" s="53"/>
      <c r="AA16" s="53"/>
      <c r="AB16" s="53">
        <v>0</v>
      </c>
      <c r="AC16" s="53">
        <v>1</v>
      </c>
      <c r="AD16" s="53">
        <v>0</v>
      </c>
      <c r="AE16" s="59">
        <v>0</v>
      </c>
      <c r="AF16" s="104">
        <f>SUM(AB16:AC16)/K16</f>
        <v>1.0235414534288639E-3</v>
      </c>
      <c r="AG16" s="105">
        <f>SUM(AB16:AE16)/K16</f>
        <v>1.0235414534288639E-3</v>
      </c>
      <c r="AH16" s="53"/>
      <c r="AI16" s="53"/>
      <c r="AJ16" s="53"/>
      <c r="AK16" s="53"/>
      <c r="AL16" s="53"/>
      <c r="AM16" s="53">
        <v>3</v>
      </c>
      <c r="AN16" s="53">
        <v>2</v>
      </c>
      <c r="AO16" s="53">
        <v>15</v>
      </c>
      <c r="AP16" s="59">
        <v>8</v>
      </c>
      <c r="AQ16" s="104">
        <f>SUM(AM16:AN16)/K16</f>
        <v>5.1177072671443197E-3</v>
      </c>
      <c r="AR16" s="105">
        <f>SUM(AM16:AP16)/K16</f>
        <v>2.8659160696008188E-2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si="3"/>
        <v>0.75889328063241113</v>
      </c>
      <c r="J17" s="116">
        <f t="shared" si="3"/>
        <v>0.83799153244075042</v>
      </c>
      <c r="K17" s="70">
        <v>253</v>
      </c>
      <c r="L17" s="53"/>
      <c r="M17" s="53"/>
      <c r="N17" s="73"/>
      <c r="O17" s="73"/>
      <c r="P17" s="73">
        <v>28</v>
      </c>
      <c r="Q17" s="73">
        <v>143</v>
      </c>
      <c r="R17" s="73">
        <v>17</v>
      </c>
      <c r="S17" s="73">
        <v>3</v>
      </c>
      <c r="T17" s="57">
        <v>1</v>
      </c>
      <c r="U17" s="104">
        <f>SUM(P17:R17)/K17</f>
        <v>0.74308300395256921</v>
      </c>
      <c r="V17" s="105">
        <f>SUM(P17:T17)/K17</f>
        <v>0.75889328063241102</v>
      </c>
      <c r="W17" s="53"/>
      <c r="X17" s="53"/>
      <c r="Y17" s="53"/>
      <c r="Z17" s="53"/>
      <c r="AA17" s="53">
        <v>0</v>
      </c>
      <c r="AB17" s="53">
        <v>0</v>
      </c>
      <c r="AC17" s="53">
        <v>1</v>
      </c>
      <c r="AD17" s="53">
        <v>0</v>
      </c>
      <c r="AE17" s="59">
        <v>0</v>
      </c>
      <c r="AF17" s="104">
        <f>SUM(AA17:AC17)/K17</f>
        <v>3.952569169960474E-3</v>
      </c>
      <c r="AG17" s="105">
        <f>SUM(AA17:AE17)/K17</f>
        <v>3.952569169960474E-3</v>
      </c>
      <c r="AH17" s="53"/>
      <c r="AI17" s="53"/>
      <c r="AJ17" s="53"/>
      <c r="AK17" s="53"/>
      <c r="AL17" s="53">
        <v>2</v>
      </c>
      <c r="AM17" s="53">
        <v>1</v>
      </c>
      <c r="AN17" s="53">
        <v>0</v>
      </c>
      <c r="AO17" s="53">
        <v>6</v>
      </c>
      <c r="AP17" s="59">
        <v>10</v>
      </c>
      <c r="AQ17" s="104">
        <f>SUM(AL17:AN17)/K17</f>
        <v>1.1857707509881422E-2</v>
      </c>
      <c r="AR17" s="105">
        <f>SUM(AL17:AQ17)/K17</f>
        <v>7.514568263837898E-2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si="3"/>
        <v>0.64358923494015741</v>
      </c>
      <c r="J18" s="116">
        <f t="shared" si="3"/>
        <v>0.7819215764067976</v>
      </c>
      <c r="K18" s="71">
        <v>15123</v>
      </c>
      <c r="L18" s="53"/>
      <c r="M18" s="73"/>
      <c r="N18" s="73">
        <v>176</v>
      </c>
      <c r="O18" s="73">
        <v>1029</v>
      </c>
      <c r="P18" s="73">
        <v>1530</v>
      </c>
      <c r="Q18" s="73">
        <v>2899</v>
      </c>
      <c r="R18" s="73">
        <v>3622</v>
      </c>
      <c r="S18" s="73">
        <v>1381</v>
      </c>
      <c r="T18" s="57">
        <v>470</v>
      </c>
      <c r="U18" s="104">
        <f>SUM(N18:R18)/K18</f>
        <v>0.61204787409905437</v>
      </c>
      <c r="V18" s="105">
        <f>SUM(N18:T18)/K18</f>
        <v>0.73444422402962373</v>
      </c>
      <c r="W18" s="53"/>
      <c r="X18" s="53"/>
      <c r="Y18" s="53">
        <v>5</v>
      </c>
      <c r="Z18" s="53">
        <v>2</v>
      </c>
      <c r="AA18" s="53">
        <v>13</v>
      </c>
      <c r="AB18" s="53">
        <v>12</v>
      </c>
      <c r="AC18" s="53">
        <v>49</v>
      </c>
      <c r="AD18" s="53">
        <v>55</v>
      </c>
      <c r="AE18" s="59">
        <v>53</v>
      </c>
      <c r="AF18" s="104">
        <f>SUM(Y18:AC18)/K18</f>
        <v>5.3560801428288035E-3</v>
      </c>
      <c r="AG18" s="105">
        <f>SUM(Y18:AE18)/K18</f>
        <v>1.2497520333267209E-2</v>
      </c>
      <c r="AH18" s="53"/>
      <c r="AI18" s="53"/>
      <c r="AJ18" s="53">
        <v>17</v>
      </c>
      <c r="AK18" s="53">
        <v>25</v>
      </c>
      <c r="AL18" s="53">
        <v>90</v>
      </c>
      <c r="AM18" s="53">
        <v>154</v>
      </c>
      <c r="AN18" s="53">
        <v>110</v>
      </c>
      <c r="AO18" s="53">
        <v>68</v>
      </c>
      <c r="AP18" s="59">
        <v>65</v>
      </c>
      <c r="AQ18" s="104">
        <f>SUM(AJ18:AN18)/K18</f>
        <v>2.6185280698274152E-2</v>
      </c>
      <c r="AR18" s="105">
        <f>SUM(AJ18:AP18)/K18</f>
        <v>3.4979832043906631E-2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si="3"/>
        <v>0.73754940711462447</v>
      </c>
      <c r="J19" s="116">
        <f t="shared" si="3"/>
        <v>0.85085638998682467</v>
      </c>
      <c r="K19" s="71">
        <v>3795</v>
      </c>
      <c r="L19" s="53"/>
      <c r="M19" s="53"/>
      <c r="N19" s="73"/>
      <c r="O19" s="73">
        <v>51</v>
      </c>
      <c r="P19" s="73">
        <v>665</v>
      </c>
      <c r="Q19" s="73">
        <v>1432</v>
      </c>
      <c r="R19" s="73">
        <v>599</v>
      </c>
      <c r="S19" s="73">
        <v>230</v>
      </c>
      <c r="T19" s="57">
        <v>94</v>
      </c>
      <c r="U19" s="104">
        <f>SUM(O19:R19)/K19</f>
        <v>0.7238471673254282</v>
      </c>
      <c r="V19" s="105">
        <f>SUM(O19:T19)/K19</f>
        <v>0.80922266139657439</v>
      </c>
      <c r="W19" s="53"/>
      <c r="X19" s="53"/>
      <c r="Y19" s="53"/>
      <c r="Z19" s="53">
        <v>0</v>
      </c>
      <c r="AA19" s="53">
        <v>0</v>
      </c>
      <c r="AB19" s="53">
        <v>0</v>
      </c>
      <c r="AC19" s="53">
        <v>0</v>
      </c>
      <c r="AD19" s="53">
        <v>0</v>
      </c>
      <c r="AE19" s="53">
        <v>0</v>
      </c>
      <c r="AF19" s="104">
        <f>SUM(Y19:AC19)/K19</f>
        <v>0</v>
      </c>
      <c r="AG19" s="105">
        <f>SUM(Y19:AE19)/K19</f>
        <v>0</v>
      </c>
      <c r="AH19" s="53"/>
      <c r="AI19" s="53"/>
      <c r="AJ19" s="53"/>
      <c r="AK19" s="53">
        <v>21</v>
      </c>
      <c r="AL19" s="53">
        <v>6</v>
      </c>
      <c r="AM19" s="53">
        <v>9</v>
      </c>
      <c r="AN19" s="53">
        <v>16</v>
      </c>
      <c r="AO19" s="53">
        <v>40</v>
      </c>
      <c r="AP19" s="59">
        <v>66</v>
      </c>
      <c r="AQ19" s="104">
        <f>SUM(AK19:AN19)/K19</f>
        <v>1.370223978919631E-2</v>
      </c>
      <c r="AR19" s="105">
        <f>SUM(AK19:AP19)/K19</f>
        <v>4.163372859025033E-2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05">
        <f t="shared" si="3"/>
        <v>0.71601489757914338</v>
      </c>
      <c r="J20" s="116">
        <f t="shared" si="3"/>
        <v>0.82495344506517698</v>
      </c>
      <c r="K20" s="71">
        <v>1074</v>
      </c>
      <c r="L20" s="53">
        <v>4</v>
      </c>
      <c r="M20" s="53">
        <v>3</v>
      </c>
      <c r="N20" s="73">
        <v>25</v>
      </c>
      <c r="O20" s="73">
        <v>73</v>
      </c>
      <c r="P20" s="73">
        <v>196</v>
      </c>
      <c r="Q20" s="73">
        <v>211</v>
      </c>
      <c r="R20" s="73">
        <v>137</v>
      </c>
      <c r="S20" s="73">
        <v>81</v>
      </c>
      <c r="T20" s="57">
        <v>34</v>
      </c>
      <c r="U20" s="104">
        <f>SUM(L20:R20)/K20</f>
        <v>0.6042830540037244</v>
      </c>
      <c r="V20" s="105">
        <f>SUM(L20:T20)/K20</f>
        <v>0.71135940409683429</v>
      </c>
      <c r="W20" s="53">
        <v>0</v>
      </c>
      <c r="X20" s="53">
        <v>0</v>
      </c>
      <c r="Y20" s="53">
        <v>0</v>
      </c>
      <c r="Z20" s="53">
        <v>0</v>
      </c>
      <c r="AA20" s="53">
        <v>0</v>
      </c>
      <c r="AB20" s="53">
        <v>0</v>
      </c>
      <c r="AC20" s="53">
        <v>0</v>
      </c>
      <c r="AD20" s="53">
        <v>0</v>
      </c>
      <c r="AE20" s="53">
        <v>0</v>
      </c>
      <c r="AF20" s="104">
        <f>SUM(Z20:AC20)/K20</f>
        <v>0</v>
      </c>
      <c r="AG20" s="105">
        <f>SUM(Z20:AE20)/K20</f>
        <v>0</v>
      </c>
      <c r="AH20" s="53">
        <v>32</v>
      </c>
      <c r="AI20" s="53">
        <v>14</v>
      </c>
      <c r="AJ20" s="53">
        <v>25</v>
      </c>
      <c r="AK20" s="53">
        <v>34</v>
      </c>
      <c r="AL20" s="53">
        <v>9</v>
      </c>
      <c r="AM20" s="53">
        <v>5</v>
      </c>
      <c r="AN20" s="53">
        <v>1</v>
      </c>
      <c r="AO20" s="53">
        <v>0</v>
      </c>
      <c r="AP20" s="59">
        <v>2</v>
      </c>
      <c r="AQ20" s="104">
        <f>SUM(AH20:AN20)/K20</f>
        <v>0.11173184357541899</v>
      </c>
      <c r="AR20" s="105">
        <f>SUM(AH20:AP20)/K20</f>
        <v>0.11359404096834265</v>
      </c>
      <c r="AS20" s="76"/>
      <c r="AT20" s="46"/>
      <c r="AU20" s="46"/>
      <c r="AV20" s="46"/>
      <c r="AW20" s="46"/>
      <c r="AX20" s="46"/>
      <c r="AY20" s="46"/>
      <c r="AZ20" s="46"/>
      <c r="BA20" s="46"/>
      <c r="BB20" s="46"/>
      <c r="BC20" s="46"/>
      <c r="BD20" s="46"/>
      <c r="BE20" s="46"/>
      <c r="BF20" s="46"/>
    </row>
    <row r="21" spans="2:58" s="31" customFormat="1" ht="15.75" thickBot="1" x14ac:dyDescent="0.3">
      <c r="B21" s="14"/>
      <c r="C21" s="78"/>
      <c r="D21" s="7"/>
      <c r="E21" s="7"/>
      <c r="F21" s="66"/>
      <c r="G21" s="66"/>
      <c r="H21" s="62"/>
      <c r="I21" s="107"/>
      <c r="J21" s="106"/>
      <c r="K21" s="79"/>
      <c r="L21" s="66"/>
      <c r="M21" s="66"/>
      <c r="N21" s="64"/>
      <c r="O21" s="64"/>
      <c r="P21" s="64"/>
      <c r="Q21" s="64"/>
      <c r="R21" s="64"/>
      <c r="S21" s="64"/>
      <c r="T21" s="65"/>
      <c r="U21" s="106"/>
      <c r="V21" s="107"/>
      <c r="W21" s="66"/>
      <c r="X21" s="66"/>
      <c r="Y21" s="66"/>
      <c r="Z21" s="66"/>
      <c r="AA21" s="66"/>
      <c r="AB21" s="66"/>
      <c r="AC21" s="66"/>
      <c r="AD21" s="66"/>
      <c r="AE21" s="66"/>
      <c r="AF21" s="106"/>
      <c r="AG21" s="107"/>
      <c r="AH21" s="66"/>
      <c r="AI21" s="66"/>
      <c r="AJ21" s="66"/>
      <c r="AK21" s="66"/>
      <c r="AL21" s="66"/>
      <c r="AM21" s="66"/>
      <c r="AN21" s="66"/>
      <c r="AO21" s="66"/>
      <c r="AP21" s="67"/>
      <c r="AQ21" s="106"/>
      <c r="AR21" s="107"/>
      <c r="AS21" s="76"/>
      <c r="AT21" s="46"/>
      <c r="AU21" s="46"/>
      <c r="AV21" s="46"/>
      <c r="AW21" s="46"/>
      <c r="AX21" s="46"/>
      <c r="AY21" s="46"/>
      <c r="AZ21" s="46"/>
      <c r="BA21" s="46"/>
      <c r="BB21" s="46"/>
      <c r="BC21" s="46"/>
      <c r="BD21" s="46"/>
      <c r="BE21" s="46"/>
      <c r="BF21" s="46"/>
    </row>
    <row r="22" spans="2:58" s="3" customFormat="1" x14ac:dyDescent="0.25">
      <c r="B22" s="14"/>
      <c r="C22" s="5" t="s">
        <v>41</v>
      </c>
      <c r="D22" s="5"/>
      <c r="E22" s="5"/>
      <c r="F22" s="53" t="s">
        <v>0</v>
      </c>
      <c r="G22" s="53" t="s">
        <v>20</v>
      </c>
      <c r="H22" s="54">
        <v>1</v>
      </c>
      <c r="I22" s="105">
        <f t="shared" ref="I22:J24" si="4">U22+AF22+AQ22</f>
        <v>0.69230769230769229</v>
      </c>
      <c r="J22" s="116">
        <f t="shared" si="4"/>
        <v>0.75302706552706555</v>
      </c>
      <c r="K22" s="71">
        <v>5616</v>
      </c>
      <c r="L22" s="73"/>
      <c r="M22" s="53"/>
      <c r="N22" s="73"/>
      <c r="O22" s="73"/>
      <c r="P22" s="73"/>
      <c r="Q22" s="131">
        <v>2321</v>
      </c>
      <c r="R22" s="131">
        <v>1544</v>
      </c>
      <c r="S22" s="131">
        <v>246</v>
      </c>
      <c r="T22" s="133">
        <v>33</v>
      </c>
      <c r="U22" s="104">
        <f>SUM(Q22:R22)/K22</f>
        <v>0.68821225071225067</v>
      </c>
      <c r="V22" s="105">
        <f>SUM(Q22:T22)/K22</f>
        <v>0.7378917378917379</v>
      </c>
      <c r="W22" s="53"/>
      <c r="X22" s="53"/>
      <c r="Y22" s="53"/>
      <c r="Z22" s="53"/>
      <c r="AA22" s="53"/>
      <c r="AB22" s="53">
        <v>0</v>
      </c>
      <c r="AC22" s="53">
        <v>5</v>
      </c>
      <c r="AD22" s="53">
        <v>0</v>
      </c>
      <c r="AE22" s="53">
        <v>3</v>
      </c>
      <c r="AF22" s="104">
        <f>SUM(AB22:AC22)/K22</f>
        <v>8.9031339031339033E-4</v>
      </c>
      <c r="AG22" s="105">
        <f>SUM(AB22:AE22)/K22</f>
        <v>1.4245014245014246E-3</v>
      </c>
      <c r="AH22" s="53"/>
      <c r="AI22" s="53"/>
      <c r="AJ22" s="53"/>
      <c r="AK22" s="53"/>
      <c r="AL22" s="53"/>
      <c r="AM22" s="53">
        <v>2</v>
      </c>
      <c r="AN22" s="53">
        <v>16</v>
      </c>
      <c r="AO22" s="53">
        <v>36</v>
      </c>
      <c r="AP22" s="59">
        <v>23</v>
      </c>
      <c r="AQ22" s="104">
        <f>SUM(AM22:AN22)/K22</f>
        <v>3.205128205128205E-3</v>
      </c>
      <c r="AR22" s="105">
        <f>SUM(AM22:AP22)/K22</f>
        <v>1.3710826210826211E-2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si="4"/>
        <v>0.6441996111471161</v>
      </c>
      <c r="J23" s="116">
        <f t="shared" si="4"/>
        <v>0.72002936242491655</v>
      </c>
      <c r="K23" s="71">
        <v>6172</v>
      </c>
      <c r="L23" s="53"/>
      <c r="M23" s="73"/>
      <c r="N23" s="73"/>
      <c r="O23" s="73"/>
      <c r="P23" s="73">
        <v>303</v>
      </c>
      <c r="Q23" s="73">
        <v>2375</v>
      </c>
      <c r="R23" s="73">
        <v>1149</v>
      </c>
      <c r="S23" s="73">
        <v>253</v>
      </c>
      <c r="T23" s="57">
        <v>107</v>
      </c>
      <c r="U23" s="104">
        <f>SUM(P23:R23)/K23</f>
        <v>0.62005832793259885</v>
      </c>
      <c r="V23" s="105">
        <f>SUM(P23:T23)/K23</f>
        <v>0.67838626053143225</v>
      </c>
      <c r="W23" s="53"/>
      <c r="X23" s="53"/>
      <c r="Y23" s="53"/>
      <c r="Z23" s="53"/>
      <c r="AA23" s="53">
        <v>1</v>
      </c>
      <c r="AB23" s="53">
        <v>1</v>
      </c>
      <c r="AC23" s="53">
        <v>16</v>
      </c>
      <c r="AD23" s="53">
        <v>7</v>
      </c>
      <c r="AE23" s="53">
        <v>9</v>
      </c>
      <c r="AF23" s="104">
        <f>SUM(AA23:AC23)/K23</f>
        <v>2.9163966299416721E-3</v>
      </c>
      <c r="AG23" s="105">
        <f>SUM(AA23:AE23)/K23</f>
        <v>5.5087491898898246E-3</v>
      </c>
      <c r="AH23" s="53"/>
      <c r="AI23" s="53"/>
      <c r="AJ23" s="53"/>
      <c r="AK23" s="53"/>
      <c r="AL23" s="53">
        <v>35</v>
      </c>
      <c r="AM23" s="53">
        <v>52</v>
      </c>
      <c r="AN23" s="53">
        <v>44</v>
      </c>
      <c r="AO23" s="53">
        <v>32</v>
      </c>
      <c r="AP23" s="59">
        <v>60</v>
      </c>
      <c r="AQ23" s="104">
        <f>SUM(AL23:AN23)/K23</f>
        <v>2.1224886584575501E-2</v>
      </c>
      <c r="AR23" s="105">
        <f>SUM(AL23:AQ23)/K23</f>
        <v>3.6134352703594393E-2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si="4"/>
        <v>0.64777327935222662</v>
      </c>
      <c r="J24" s="116">
        <f t="shared" si="4"/>
        <v>0.72064777327935226</v>
      </c>
      <c r="K24" s="70">
        <v>247</v>
      </c>
      <c r="L24" s="53"/>
      <c r="M24" s="53"/>
      <c r="N24" s="73">
        <v>23</v>
      </c>
      <c r="O24" s="73">
        <v>66</v>
      </c>
      <c r="P24" s="73">
        <v>17</v>
      </c>
      <c r="Q24" s="73">
        <v>32</v>
      </c>
      <c r="R24" s="73">
        <v>6</v>
      </c>
      <c r="S24" s="73">
        <v>5</v>
      </c>
      <c r="T24" s="57">
        <v>8</v>
      </c>
      <c r="U24" s="104">
        <f>SUM(N24:R24)/K24</f>
        <v>0.582995951417004</v>
      </c>
      <c r="V24" s="105">
        <f>SUM(N24:T24)/K24</f>
        <v>0.63562753036437247</v>
      </c>
      <c r="W24" s="53"/>
      <c r="X24" s="53"/>
      <c r="Y24" s="53">
        <v>0</v>
      </c>
      <c r="Z24" s="53">
        <v>0</v>
      </c>
      <c r="AA24" s="53">
        <v>0</v>
      </c>
      <c r="AB24" s="53">
        <v>0</v>
      </c>
      <c r="AC24" s="53">
        <v>0</v>
      </c>
      <c r="AD24" s="53">
        <v>0</v>
      </c>
      <c r="AE24" s="59">
        <v>0</v>
      </c>
      <c r="AF24" s="104">
        <f>SUM(Y24:AC24)/K24</f>
        <v>0</v>
      </c>
      <c r="AG24" s="105">
        <f>SUM(Y24:AE24)/K24</f>
        <v>0</v>
      </c>
      <c r="AH24" s="53"/>
      <c r="AI24" s="53"/>
      <c r="AJ24" s="53">
        <v>0</v>
      </c>
      <c r="AK24" s="53">
        <v>1</v>
      </c>
      <c r="AL24" s="53">
        <v>5</v>
      </c>
      <c r="AM24" s="53">
        <v>6</v>
      </c>
      <c r="AN24" s="53">
        <v>4</v>
      </c>
      <c r="AO24" s="53">
        <v>1</v>
      </c>
      <c r="AP24" s="59">
        <v>4</v>
      </c>
      <c r="AQ24" s="104">
        <f>SUM(AJ24:AN24)/K24</f>
        <v>6.4777327935222673E-2</v>
      </c>
      <c r="AR24" s="105">
        <f>SUM(AJ24:AP24)/K24</f>
        <v>8.5020242914979755E-2</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6"/>
      <c r="O28" s="56"/>
      <c r="P28" s="56"/>
      <c r="Q28" s="56"/>
      <c r="R28" s="56"/>
      <c r="S28" s="56"/>
      <c r="T28" s="57"/>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17" t="s">
        <v>4</v>
      </c>
      <c r="J29" s="117" t="s">
        <v>4</v>
      </c>
      <c r="K29" s="61" t="s">
        <v>5</v>
      </c>
      <c r="L29" s="58"/>
      <c r="M29" s="58"/>
      <c r="N29" s="56"/>
      <c r="O29" s="56"/>
      <c r="P29" s="56"/>
      <c r="Q29" s="56"/>
      <c r="R29" s="56"/>
      <c r="S29" s="56"/>
      <c r="T29" s="57"/>
      <c r="U29" s="104"/>
      <c r="V29" s="105"/>
      <c r="W29" s="58"/>
      <c r="X29" s="58"/>
      <c r="Y29" s="58"/>
      <c r="Z29" s="58"/>
      <c r="AA29" s="58"/>
      <c r="AB29" s="58"/>
      <c r="AC29" s="58"/>
      <c r="AD29" s="58"/>
      <c r="AE29" s="59"/>
      <c r="AF29" s="104"/>
      <c r="AG29" s="105"/>
      <c r="AH29" s="58"/>
      <c r="AI29" s="58"/>
      <c r="AJ29" s="58"/>
      <c r="AK29" s="58"/>
      <c r="AL29" s="58"/>
      <c r="AM29" s="58"/>
      <c r="AN29" s="58"/>
      <c r="AO29" s="58"/>
      <c r="AP29" s="59"/>
      <c r="AQ29" s="104"/>
      <c r="AR29" s="105"/>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J31" si="5">U30+AF30+AQ30</f>
        <v>0.56498873027798646</v>
      </c>
      <c r="J30" s="116">
        <f t="shared" si="5"/>
        <v>0.67618332081142007</v>
      </c>
      <c r="K30" s="71">
        <v>1331</v>
      </c>
      <c r="L30" s="53"/>
      <c r="M30" s="53"/>
      <c r="N30" s="73">
        <v>3</v>
      </c>
      <c r="O30" s="73">
        <v>140</v>
      </c>
      <c r="P30" s="73">
        <v>121</v>
      </c>
      <c r="Q30" s="73">
        <v>221</v>
      </c>
      <c r="R30" s="73">
        <v>170</v>
      </c>
      <c r="S30" s="73">
        <v>51</v>
      </c>
      <c r="T30" s="57">
        <v>19</v>
      </c>
      <c r="U30" s="104">
        <f>SUM(N30:R30)/K30</f>
        <v>0.49211119459053343</v>
      </c>
      <c r="V30" s="105">
        <f>SUM(N30:T30)/K30</f>
        <v>0.5447032306536439</v>
      </c>
      <c r="W30" s="53"/>
      <c r="X30" s="53"/>
      <c r="Y30" s="53">
        <v>1</v>
      </c>
      <c r="Z30" s="53">
        <v>1</v>
      </c>
      <c r="AA30" s="53">
        <v>2</v>
      </c>
      <c r="AB30" s="53">
        <v>13</v>
      </c>
      <c r="AC30" s="53">
        <v>41</v>
      </c>
      <c r="AD30" s="53">
        <v>36</v>
      </c>
      <c r="AE30" s="59">
        <v>18</v>
      </c>
      <c r="AF30" s="104">
        <f>SUM(Y30:AC30)/K30</f>
        <v>4.3576258452291509E-2</v>
      </c>
      <c r="AG30" s="105">
        <f>SUM(Y30:AE30)/K30</f>
        <v>8.414725770097671E-2</v>
      </c>
      <c r="AH30" s="53"/>
      <c r="AI30" s="53"/>
      <c r="AJ30" s="53">
        <v>1</v>
      </c>
      <c r="AK30" s="53">
        <v>1</v>
      </c>
      <c r="AL30" s="53">
        <v>13</v>
      </c>
      <c r="AM30" s="53">
        <v>13</v>
      </c>
      <c r="AN30" s="53">
        <v>11</v>
      </c>
      <c r="AO30" s="53">
        <v>14</v>
      </c>
      <c r="AP30" s="59">
        <v>10</v>
      </c>
      <c r="AQ30" s="104">
        <f>SUM(AJ30:AN30)/K30</f>
        <v>2.9301277235161533E-2</v>
      </c>
      <c r="AR30" s="105">
        <f>SUM(AJ30:AP30)/K30</f>
        <v>4.7332832456799402E-2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si="5"/>
        <v>0.81626794258373203</v>
      </c>
      <c r="J31" s="116">
        <f t="shared" si="5"/>
        <v>0.83444976076555033</v>
      </c>
      <c r="K31" s="70">
        <v>55</v>
      </c>
      <c r="L31" s="53"/>
      <c r="M31" s="53"/>
      <c r="N31" s="73"/>
      <c r="O31" s="73">
        <v>0</v>
      </c>
      <c r="P31" s="73">
        <v>22</v>
      </c>
      <c r="Q31" s="73">
        <v>19</v>
      </c>
      <c r="R31" s="73">
        <v>0</v>
      </c>
      <c r="S31" s="73">
        <v>0</v>
      </c>
      <c r="T31" s="57">
        <v>1</v>
      </c>
      <c r="U31" s="104">
        <f>SUM(O31:R31)/K31</f>
        <v>0.74545454545454548</v>
      </c>
      <c r="V31" s="105">
        <f>SUM(O31:T31)/K31</f>
        <v>0.76363636363636367</v>
      </c>
      <c r="W31" s="53"/>
      <c r="X31" s="53"/>
      <c r="Y31" s="53"/>
      <c r="Z31" s="53">
        <v>0</v>
      </c>
      <c r="AA31" s="53">
        <v>0</v>
      </c>
      <c r="AB31" s="53">
        <v>1</v>
      </c>
      <c r="AC31" s="53">
        <v>0</v>
      </c>
      <c r="AD31" s="53">
        <v>0</v>
      </c>
      <c r="AE31" s="59">
        <v>0</v>
      </c>
      <c r="AF31" s="104">
        <f>SUM(Z31:AC31)/K31</f>
        <v>1.8181818181818181E-2</v>
      </c>
      <c r="AG31" s="105">
        <f>SUM(Z31:AE31)/K31</f>
        <v>1.8181818181818181E-2</v>
      </c>
      <c r="AH31" s="53"/>
      <c r="AI31" s="53"/>
      <c r="AJ31" s="53"/>
      <c r="AK31" s="53">
        <v>0</v>
      </c>
      <c r="AL31" s="53">
        <v>1</v>
      </c>
      <c r="AM31" s="53">
        <v>2</v>
      </c>
      <c r="AN31" s="53">
        <v>0</v>
      </c>
      <c r="AO31" s="53">
        <v>0</v>
      </c>
      <c r="AP31" s="59">
        <v>0</v>
      </c>
      <c r="AQ31" s="104">
        <v>5.2631578947368418E-2</v>
      </c>
      <c r="AR31" s="105">
        <v>5.2631578947368418E-2</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46"/>
      <c r="AZ33" s="46"/>
      <c r="BA33" s="46"/>
      <c r="BB33" s="46"/>
      <c r="BC33" s="46"/>
      <c r="BD33" s="46"/>
      <c r="BE33" s="46"/>
      <c r="BF33" s="51"/>
    </row>
    <row r="34" spans="2:58" s="3" customFormat="1" x14ac:dyDescent="0.25">
      <c r="B34" s="14"/>
      <c r="C34" s="5" t="s">
        <v>44</v>
      </c>
      <c r="D34" s="5"/>
      <c r="E34" s="5"/>
      <c r="F34" s="53" t="s">
        <v>0</v>
      </c>
      <c r="G34" s="53" t="s">
        <v>20</v>
      </c>
      <c r="H34" s="54">
        <v>1</v>
      </c>
      <c r="I34" s="105">
        <f t="shared" ref="I34:J36" si="6">U34+AF34+AQ34</f>
        <v>0.82463711259317385</v>
      </c>
      <c r="J34" s="116">
        <f t="shared" si="6"/>
        <v>0.85562965868968233</v>
      </c>
      <c r="K34" s="71">
        <v>2549</v>
      </c>
      <c r="L34" s="73"/>
      <c r="M34" s="53"/>
      <c r="N34" s="73"/>
      <c r="O34" s="73"/>
      <c r="P34" s="73"/>
      <c r="Q34" s="131">
        <v>1544</v>
      </c>
      <c r="R34" s="131">
        <v>518</v>
      </c>
      <c r="S34" s="131">
        <v>20</v>
      </c>
      <c r="T34" s="133">
        <v>13</v>
      </c>
      <c r="U34" s="104">
        <f>SUM(Q34:R34)/K34</f>
        <v>0.80894468418987842</v>
      </c>
      <c r="V34" s="105">
        <f>SUM(Q34:T34)/K34</f>
        <v>0.82189093762259713</v>
      </c>
      <c r="W34" s="53"/>
      <c r="X34" s="53"/>
      <c r="Y34" s="53"/>
      <c r="Z34" s="53"/>
      <c r="AA34" s="53"/>
      <c r="AB34" s="53">
        <v>1</v>
      </c>
      <c r="AC34" s="53">
        <v>2</v>
      </c>
      <c r="AD34" s="53">
        <v>2</v>
      </c>
      <c r="AE34" s="59">
        <v>1</v>
      </c>
      <c r="AF34" s="104">
        <f>SUM(AB34:AC34)/K34</f>
        <v>1.1769321302471558E-3</v>
      </c>
      <c r="AG34" s="105">
        <f>SUM(AB34:AE34)/K34</f>
        <v>2.3538642604943117E-3</v>
      </c>
      <c r="AH34" s="53"/>
      <c r="AI34" s="53"/>
      <c r="AJ34" s="53"/>
      <c r="AK34" s="53"/>
      <c r="AL34" s="53"/>
      <c r="AM34" s="53">
        <v>5</v>
      </c>
      <c r="AN34" s="53">
        <v>32</v>
      </c>
      <c r="AO34" s="53">
        <v>39</v>
      </c>
      <c r="AP34" s="59">
        <v>4</v>
      </c>
      <c r="AQ34" s="104">
        <f>SUM(AM34:AN34)/K34</f>
        <v>1.4515496273048253E-2</v>
      </c>
      <c r="AR34" s="105">
        <f>SUM(AM34:AP34)/K34</f>
        <v>3.1384856806590818E-2</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si="6"/>
        <v>0.68315244203256043</v>
      </c>
      <c r="J35" s="116">
        <f t="shared" si="6"/>
        <v>0.75489432072546037</v>
      </c>
      <c r="K35" s="71">
        <v>8108</v>
      </c>
      <c r="L35" s="53"/>
      <c r="M35" s="73"/>
      <c r="N35" s="73"/>
      <c r="O35" s="73"/>
      <c r="P35" s="73">
        <v>105</v>
      </c>
      <c r="Q35" s="73">
        <v>3814</v>
      </c>
      <c r="R35" s="73">
        <v>1549</v>
      </c>
      <c r="S35" s="73">
        <v>340</v>
      </c>
      <c r="T35" s="57">
        <v>166</v>
      </c>
      <c r="U35" s="104">
        <f>SUM(P35:R35)/K35</f>
        <v>0.67439565860878148</v>
      </c>
      <c r="V35" s="105">
        <f>SUM(P35:U35)/K35</f>
        <v>0.73688633394901437</v>
      </c>
      <c r="W35" s="53"/>
      <c r="X35" s="53"/>
      <c r="Y35" s="53"/>
      <c r="Z35" s="53"/>
      <c r="AA35" s="53">
        <v>5</v>
      </c>
      <c r="AB35" s="53">
        <v>1</v>
      </c>
      <c r="AC35" s="53">
        <v>9</v>
      </c>
      <c r="AD35" s="53">
        <v>10</v>
      </c>
      <c r="AE35" s="53">
        <v>8</v>
      </c>
      <c r="AF35" s="104">
        <f>SUM(AA35:AC35)/K35</f>
        <v>1.8500246669955599E-3</v>
      </c>
      <c r="AG35" s="105">
        <f>SUM(AA35:AF35)/K35</f>
        <v>4.0702824401414647E-3</v>
      </c>
      <c r="AH35" s="53"/>
      <c r="AI35" s="53"/>
      <c r="AJ35" s="53"/>
      <c r="AK35" s="53"/>
      <c r="AL35" s="53">
        <v>12</v>
      </c>
      <c r="AM35" s="53">
        <v>19</v>
      </c>
      <c r="AN35" s="53">
        <v>25</v>
      </c>
      <c r="AO35" s="53">
        <v>22</v>
      </c>
      <c r="AP35" s="59">
        <v>35</v>
      </c>
      <c r="AQ35" s="104">
        <f>SUM(AL35:AN35)/K35</f>
        <v>6.9067587567834239E-3</v>
      </c>
      <c r="AR35" s="105">
        <f>SUM(AL35:AQ35)/K35</f>
        <v>1.3937704336304488E-2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si="6"/>
        <v>0.68294930875576043</v>
      </c>
      <c r="J36" s="116">
        <f t="shared" si="6"/>
        <v>0.75391705069124426</v>
      </c>
      <c r="K36" s="71">
        <v>1085</v>
      </c>
      <c r="L36" s="53"/>
      <c r="M36" s="53"/>
      <c r="N36" s="73">
        <v>7</v>
      </c>
      <c r="O36" s="73">
        <v>195</v>
      </c>
      <c r="P36" s="73">
        <v>192</v>
      </c>
      <c r="Q36" s="73">
        <v>189</v>
      </c>
      <c r="R36" s="73">
        <v>60</v>
      </c>
      <c r="S36" s="73">
        <v>29</v>
      </c>
      <c r="T36" s="57">
        <v>29</v>
      </c>
      <c r="U36" s="104">
        <f>SUM(N36:R36)/K36</f>
        <v>0.59262672811059913</v>
      </c>
      <c r="V36" s="105">
        <f>SUM(N36:T36)/K36</f>
        <v>0.64608294930875576</v>
      </c>
      <c r="W36" s="53"/>
      <c r="X36" s="53"/>
      <c r="Y36" s="53">
        <v>0</v>
      </c>
      <c r="Z36" s="53">
        <v>0</v>
      </c>
      <c r="AA36" s="53">
        <v>0</v>
      </c>
      <c r="AB36" s="53">
        <v>2</v>
      </c>
      <c r="AC36" s="53">
        <v>1</v>
      </c>
      <c r="AD36" s="53">
        <v>4</v>
      </c>
      <c r="AE36" s="53">
        <v>3</v>
      </c>
      <c r="AF36" s="104">
        <f>SUM(Y36:AC36)/K36</f>
        <v>2.7649769585253456E-3</v>
      </c>
      <c r="AG36" s="105">
        <f>SUM(Y36:AE36)/K36</f>
        <v>9.2165898617511521E-3</v>
      </c>
      <c r="AH36" s="53"/>
      <c r="AI36" s="53"/>
      <c r="AJ36" s="53">
        <v>21</v>
      </c>
      <c r="AK36" s="53">
        <v>16</v>
      </c>
      <c r="AL36" s="53">
        <v>24</v>
      </c>
      <c r="AM36" s="53">
        <v>24</v>
      </c>
      <c r="AN36" s="53">
        <v>10</v>
      </c>
      <c r="AO36" s="53">
        <v>6</v>
      </c>
      <c r="AP36" s="59">
        <v>6</v>
      </c>
      <c r="AQ36" s="104">
        <f>SUM(AJ36:AN36)/K36</f>
        <v>8.755760368663594E-2</v>
      </c>
      <c r="AR36" s="105">
        <f>SUM(AJ36:AP36)/K36</f>
        <v>9.8617511520737333E-2</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x14ac:dyDescent="0.25">
      <c r="G40" s="91"/>
      <c r="T40" s="22"/>
      <c r="AE40" s="22"/>
    </row>
    <row r="41" spans="2:58" x14ac:dyDescent="0.25">
      <c r="C41" s="91" t="s">
        <v>95</v>
      </c>
      <c r="H41" s="99"/>
      <c r="J41" s="126"/>
      <c r="K41"/>
      <c r="R41" s="16"/>
      <c r="T41" s="99"/>
      <c r="AC41" s="16"/>
      <c r="AE41" s="99"/>
      <c r="AF41" s="123"/>
      <c r="AG41" s="99"/>
      <c r="AN41" s="16"/>
      <c r="AO41" s="18"/>
      <c r="AP41" s="99"/>
      <c r="AR41" s="127"/>
      <c r="AS41" s="44"/>
      <c r="BE41" s="45"/>
      <c r="BF41"/>
    </row>
    <row r="42" spans="2:58" x14ac:dyDescent="0.25">
      <c r="G42" s="91"/>
      <c r="T42" s="16"/>
      <c r="AE42" s="16"/>
    </row>
    <row r="43" spans="2:58" x14ac:dyDescent="0.25">
      <c r="D43" s="52"/>
      <c r="G43" s="91"/>
      <c r="T43" s="16"/>
      <c r="AE43" s="16"/>
    </row>
    <row r="44" spans="2:58" x14ac:dyDescent="0.25">
      <c r="G44" s="91"/>
      <c r="T44" s="16"/>
      <c r="AE44" s="16"/>
    </row>
    <row r="45" spans="2:58" x14ac:dyDescent="0.25">
      <c r="G45" s="90"/>
      <c r="T45" s="16"/>
      <c r="AE45" s="16"/>
    </row>
    <row r="46" spans="2:58" x14ac:dyDescent="0.25">
      <c r="T46" s="16"/>
      <c r="AE46" s="16"/>
    </row>
    <row r="47" spans="2:58" x14ac:dyDescent="0.25">
      <c r="T47" s="16"/>
      <c r="AE47" s="16"/>
    </row>
    <row r="48" spans="2:58" x14ac:dyDescent="0.25">
      <c r="T48" s="16"/>
      <c r="AE48" s="16"/>
    </row>
    <row r="49" spans="20:31" x14ac:dyDescent="0.25">
      <c r="T49" s="16"/>
      <c r="AE49" s="16"/>
    </row>
    <row r="50" spans="20:31" x14ac:dyDescent="0.25">
      <c r="T50" s="16"/>
      <c r="AE50" s="16"/>
    </row>
    <row r="51" spans="20:31" x14ac:dyDescent="0.25">
      <c r="T51" s="16"/>
      <c r="AE51" s="16"/>
    </row>
    <row r="52" spans="20:31" x14ac:dyDescent="0.25">
      <c r="T52" s="16"/>
      <c r="AE52" s="16"/>
    </row>
    <row r="53" spans="20:31" x14ac:dyDescent="0.25">
      <c r="T53" s="16"/>
      <c r="AE53" s="16"/>
    </row>
    <row r="54" spans="20:31" x14ac:dyDescent="0.25">
      <c r="T54" s="16"/>
      <c r="AE54" s="16"/>
    </row>
    <row r="55" spans="20:31" x14ac:dyDescent="0.25">
      <c r="T55" s="16"/>
      <c r="AE55" s="16"/>
    </row>
    <row r="56" spans="20:31" x14ac:dyDescent="0.25">
      <c r="T56" s="16"/>
      <c r="AE56" s="16"/>
    </row>
    <row r="57" spans="20:31" x14ac:dyDescent="0.25">
      <c r="T57" s="16"/>
      <c r="AE57" s="16"/>
    </row>
    <row r="58" spans="20:31" x14ac:dyDescent="0.25">
      <c r="T58" s="16"/>
      <c r="AE58" s="16"/>
    </row>
    <row r="59" spans="20:31" x14ac:dyDescent="0.25">
      <c r="T59" s="16"/>
      <c r="AE59" s="16"/>
    </row>
    <row r="60" spans="20:31" x14ac:dyDescent="0.25">
      <c r="T60" s="16"/>
      <c r="AE60" s="16"/>
    </row>
    <row r="61" spans="20:31" x14ac:dyDescent="0.25">
      <c r="T61" s="16"/>
      <c r="AE61" s="16"/>
    </row>
    <row r="62" spans="20:31" x14ac:dyDescent="0.25">
      <c r="T62" s="16"/>
      <c r="AE62" s="16"/>
    </row>
    <row r="63" spans="20:31" x14ac:dyDescent="0.25">
      <c r="T63" s="16"/>
      <c r="AE63" s="16"/>
    </row>
    <row r="64" spans="20: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c r="AP81" s="16"/>
    </row>
    <row r="82" spans="20:42" x14ac:dyDescent="0.25">
      <c r="T82" s="16"/>
      <c r="AE82" s="16"/>
      <c r="AP82" s="16"/>
    </row>
    <row r="83" spans="20:42" x14ac:dyDescent="0.25">
      <c r="T83" s="16"/>
      <c r="AE83" s="16"/>
      <c r="AP83" s="16"/>
    </row>
    <row r="84" spans="20:42" x14ac:dyDescent="0.25">
      <c r="T84" s="16"/>
      <c r="AE84" s="16"/>
      <c r="AP84" s="16"/>
    </row>
    <row r="85" spans="20:42" x14ac:dyDescent="0.25">
      <c r="T85" s="16"/>
      <c r="AE85" s="16"/>
      <c r="AP85" s="16"/>
    </row>
    <row r="86" spans="20:42" x14ac:dyDescent="0.25">
      <c r="T86" s="16"/>
      <c r="AE86" s="16"/>
      <c r="AP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P102" s="16"/>
    </row>
    <row r="103" spans="20:42" x14ac:dyDescent="0.25">
      <c r="T103" s="16"/>
      <c r="AP103" s="16"/>
    </row>
    <row r="104" spans="20:42" x14ac:dyDescent="0.25">
      <c r="T104" s="16"/>
      <c r="AP104" s="16"/>
    </row>
    <row r="105" spans="20:42" x14ac:dyDescent="0.25">
      <c r="T105" s="16"/>
      <c r="AP105" s="16"/>
    </row>
    <row r="106" spans="20:42" x14ac:dyDescent="0.25">
      <c r="T106" s="16"/>
    </row>
    <row r="107" spans="20:42" x14ac:dyDescent="0.25">
      <c r="T107" s="16"/>
    </row>
    <row r="108" spans="20:42" x14ac:dyDescent="0.25">
      <c r="T108" s="16"/>
    </row>
    <row r="109" spans="20:42" x14ac:dyDescent="0.25">
      <c r="T109"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09"/>
  <sheetViews>
    <sheetView zoomScale="70" zoomScaleNormal="70" workbookViewId="0">
      <pane xSplit="11" ySplit="9" topLeftCell="L10" activePane="bottomRight" state="frozen"/>
      <selection activeCell="K9" sqref="K9"/>
      <selection pane="topRight" activeCell="K9" sqref="K9"/>
      <selection pane="bottomLeft" activeCell="K9" sqref="K9"/>
      <selection pane="bottomRight" activeCell="R45" sqref="R45"/>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9" t="s">
        <v>9</v>
      </c>
      <c r="M9" s="9" t="s">
        <v>10</v>
      </c>
      <c r="N9" s="9" t="s">
        <v>16</v>
      </c>
      <c r="O9" s="9" t="s">
        <v>13</v>
      </c>
      <c r="P9" s="9" t="s">
        <v>14</v>
      </c>
      <c r="Q9" s="9" t="s">
        <v>17</v>
      </c>
      <c r="R9" s="130" t="s">
        <v>15</v>
      </c>
      <c r="S9" s="130" t="s">
        <v>18</v>
      </c>
      <c r="T9" s="20" t="s">
        <v>99</v>
      </c>
      <c r="U9" s="102" t="s">
        <v>28</v>
      </c>
      <c r="V9" s="103" t="s">
        <v>29</v>
      </c>
      <c r="W9" s="9" t="s">
        <v>9</v>
      </c>
      <c r="X9" s="9" t="s">
        <v>10</v>
      </c>
      <c r="Y9" s="9" t="s">
        <v>16</v>
      </c>
      <c r="Z9" s="9" t="s">
        <v>13</v>
      </c>
      <c r="AA9" s="9" t="s">
        <v>14</v>
      </c>
      <c r="AB9" s="9" t="s">
        <v>17</v>
      </c>
      <c r="AC9" s="9" t="s">
        <v>15</v>
      </c>
      <c r="AD9" s="130" t="s">
        <v>18</v>
      </c>
      <c r="AE9" s="20" t="s">
        <v>99</v>
      </c>
      <c r="AF9" s="102" t="s">
        <v>30</v>
      </c>
      <c r="AG9" s="103" t="s">
        <v>31</v>
      </c>
      <c r="AH9" s="9" t="s">
        <v>9</v>
      </c>
      <c r="AI9" s="9" t="s">
        <v>10</v>
      </c>
      <c r="AJ9" s="9" t="s">
        <v>16</v>
      </c>
      <c r="AK9" s="9" t="s">
        <v>13</v>
      </c>
      <c r="AL9" s="9" t="s">
        <v>14</v>
      </c>
      <c r="AM9" s="9" t="s">
        <v>17</v>
      </c>
      <c r="AN9" s="9" t="s">
        <v>15</v>
      </c>
      <c r="AO9" s="130" t="s">
        <v>18</v>
      </c>
      <c r="AP9" s="20" t="s">
        <v>99</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J12" si="0">U10+AF10+AQ10</f>
        <v>0.72413793103448276</v>
      </c>
      <c r="J10" s="116">
        <f t="shared" si="0"/>
        <v>0.82228116710875332</v>
      </c>
      <c r="K10" s="70">
        <v>377</v>
      </c>
      <c r="L10" s="53"/>
      <c r="M10" s="53"/>
      <c r="N10" s="53"/>
      <c r="O10" s="53"/>
      <c r="P10" s="53"/>
      <c r="Q10" s="53">
        <v>82</v>
      </c>
      <c r="R10" s="53">
        <v>190</v>
      </c>
      <c r="S10" s="53">
        <v>23</v>
      </c>
      <c r="T10" s="59">
        <v>3</v>
      </c>
      <c r="U10" s="104">
        <f>SUM(Q10:R10)/K10</f>
        <v>0.72148541114058351</v>
      </c>
      <c r="V10" s="105">
        <f>SUM(Q10:T10)/K10</f>
        <v>0.79045092838196285</v>
      </c>
      <c r="W10" s="53"/>
      <c r="X10" s="53"/>
      <c r="Y10" s="53"/>
      <c r="Z10" s="53"/>
      <c r="AA10" s="53"/>
      <c r="AB10" s="53">
        <v>0</v>
      </c>
      <c r="AC10" s="53">
        <v>0</v>
      </c>
      <c r="AD10" s="53">
        <v>1</v>
      </c>
      <c r="AE10" s="53">
        <v>0</v>
      </c>
      <c r="AF10" s="104">
        <f>SUM(AB10:AC10)/K10</f>
        <v>0</v>
      </c>
      <c r="AG10" s="105">
        <f>SUM(AB10:AE10)/K10</f>
        <v>2.6525198938992041E-3</v>
      </c>
      <c r="AH10" s="53"/>
      <c r="AI10" s="53"/>
      <c r="AJ10" s="53"/>
      <c r="AK10" s="53"/>
      <c r="AL10" s="53"/>
      <c r="AM10" s="53">
        <v>1</v>
      </c>
      <c r="AN10" s="53">
        <v>0</v>
      </c>
      <c r="AO10" s="53">
        <v>5</v>
      </c>
      <c r="AP10" s="59">
        <v>5</v>
      </c>
      <c r="AQ10" s="104">
        <f>SUM(AM10:AN10)/K10</f>
        <v>2.6525198938992041E-3</v>
      </c>
      <c r="AR10" s="105">
        <f>SUM(AM10:AP10)/K10</f>
        <v>2.9177718832891247E-2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si="0"/>
        <v>0.54332425068119894</v>
      </c>
      <c r="J11" s="116">
        <f t="shared" si="0"/>
        <v>0.68829555494509576</v>
      </c>
      <c r="K11" s="71">
        <v>1835</v>
      </c>
      <c r="L11" s="53"/>
      <c r="M11" s="53"/>
      <c r="N11" s="73"/>
      <c r="O11" s="73"/>
      <c r="P11" s="73">
        <v>16</v>
      </c>
      <c r="Q11" s="73">
        <v>508</v>
      </c>
      <c r="R11" s="73">
        <v>420</v>
      </c>
      <c r="S11" s="73">
        <v>138</v>
      </c>
      <c r="T11" s="57">
        <v>44</v>
      </c>
      <c r="U11" s="104">
        <f>SUM(P11:R11)/K11</f>
        <v>0.51444141689373302</v>
      </c>
      <c r="V11" s="105">
        <f>SUM(P11:T11)/K11</f>
        <v>0.61362397820163483</v>
      </c>
      <c r="W11" s="53"/>
      <c r="X11" s="53"/>
      <c r="Y11" s="53"/>
      <c r="Z11" s="53"/>
      <c r="AA11" s="53">
        <v>1</v>
      </c>
      <c r="AB11" s="53">
        <v>1</v>
      </c>
      <c r="AC11" s="53">
        <v>10</v>
      </c>
      <c r="AD11" s="53">
        <v>10</v>
      </c>
      <c r="AE11" s="53">
        <v>11</v>
      </c>
      <c r="AF11" s="104">
        <f>SUM(AA11:AC11)/K11</f>
        <v>6.5395095367847414E-3</v>
      </c>
      <c r="AG11" s="105">
        <f>SUM(AA11:AE11)/K11</f>
        <v>1.7983651226158037E-2</v>
      </c>
      <c r="AH11" s="53"/>
      <c r="AI11" s="53"/>
      <c r="AJ11" s="53"/>
      <c r="AK11" s="53"/>
      <c r="AL11" s="53">
        <v>7</v>
      </c>
      <c r="AM11" s="53">
        <v>20</v>
      </c>
      <c r="AN11" s="53">
        <v>14</v>
      </c>
      <c r="AO11" s="53">
        <v>22</v>
      </c>
      <c r="AP11" s="59">
        <v>41</v>
      </c>
      <c r="AQ11" s="104">
        <f>SUM(AL11:AN11)/K11</f>
        <v>2.2343324250681199E-2</v>
      </c>
      <c r="AR11" s="105">
        <f>SUM(AL11:AQ11)/K11</f>
        <v>5.6687925517302826E-2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si="0"/>
        <v>0.55720103665309151</v>
      </c>
      <c r="J12" s="116">
        <f t="shared" si="0"/>
        <v>0.72380599777860055</v>
      </c>
      <c r="K12" s="71">
        <v>5402</v>
      </c>
      <c r="L12" s="53"/>
      <c r="M12" s="53"/>
      <c r="N12" s="73">
        <v>22</v>
      </c>
      <c r="O12" s="73">
        <v>168</v>
      </c>
      <c r="P12" s="73">
        <v>332</v>
      </c>
      <c r="Q12" s="73">
        <v>826</v>
      </c>
      <c r="R12" s="73">
        <v>973</v>
      </c>
      <c r="S12" s="73">
        <v>439</v>
      </c>
      <c r="T12" s="57">
        <v>164</v>
      </c>
      <c r="U12" s="104">
        <f>SUM(N12:R12)/K12</f>
        <v>0.42965568308034063</v>
      </c>
      <c r="V12" s="105">
        <f>SUM(N12:T12)/K12</f>
        <v>0.54128100703443172</v>
      </c>
      <c r="W12" s="53"/>
      <c r="X12" s="53"/>
      <c r="Y12" s="53">
        <v>2</v>
      </c>
      <c r="Z12" s="53">
        <v>1</v>
      </c>
      <c r="AA12" s="53">
        <v>17</v>
      </c>
      <c r="AB12" s="53">
        <v>116</v>
      </c>
      <c r="AC12" s="53">
        <v>222</v>
      </c>
      <c r="AD12" s="53">
        <v>136</v>
      </c>
      <c r="AE12" s="59">
        <v>59</v>
      </c>
      <c r="AF12" s="104">
        <f>SUM(Y12:AC12)/K12</f>
        <v>6.6271751203258053E-2</v>
      </c>
      <c r="AG12" s="105">
        <f>SUM(Y12:AE12)/K12</f>
        <v>0.10236949278045168</v>
      </c>
      <c r="AH12" s="53"/>
      <c r="AI12" s="53"/>
      <c r="AJ12" s="53">
        <v>18</v>
      </c>
      <c r="AK12" s="53">
        <v>17</v>
      </c>
      <c r="AL12" s="53">
        <v>80</v>
      </c>
      <c r="AM12" s="53">
        <v>117</v>
      </c>
      <c r="AN12" s="53">
        <v>99</v>
      </c>
      <c r="AO12" s="53">
        <v>65</v>
      </c>
      <c r="AP12" s="59">
        <v>37</v>
      </c>
      <c r="AQ12" s="104">
        <f>SUM(AJ12:AN12)/K12</f>
        <v>6.127360236949278E-2</v>
      </c>
      <c r="AR12" s="105">
        <f>SUM(AJ12:AP12)/K12</f>
        <v>8.015549796371714E-2</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18"/>
      <c r="K15" s="72"/>
      <c r="L15" s="66"/>
      <c r="M15" s="66"/>
      <c r="N15" s="64"/>
      <c r="O15" s="64"/>
      <c r="P15" s="64"/>
      <c r="Q15" s="64"/>
      <c r="R15" s="64"/>
      <c r="S15" s="64"/>
      <c r="T15" s="65"/>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J20" si="1">U16+AF16+AQ16</f>
        <v>7.9497907949790794E-2</v>
      </c>
      <c r="J16" s="116">
        <f t="shared" si="1"/>
        <v>0.12552301255230125</v>
      </c>
      <c r="K16" s="70">
        <v>717</v>
      </c>
      <c r="L16" s="53"/>
      <c r="M16" s="53"/>
      <c r="N16" s="73"/>
      <c r="O16" s="73"/>
      <c r="P16" s="73"/>
      <c r="Q16" s="73">
        <v>27</v>
      </c>
      <c r="R16" s="73">
        <v>26</v>
      </c>
      <c r="S16" s="73">
        <v>17</v>
      </c>
      <c r="T16" s="57">
        <v>5</v>
      </c>
      <c r="U16" s="104">
        <f>SUM(Q16:R16)/K16</f>
        <v>7.3919107391910738E-2</v>
      </c>
      <c r="V16" s="105">
        <f>SUM(Q16:T16)/K16</f>
        <v>0.10460251046025104</v>
      </c>
      <c r="W16" s="53"/>
      <c r="X16" s="53"/>
      <c r="Y16" s="53"/>
      <c r="Z16" s="53"/>
      <c r="AA16" s="53"/>
      <c r="AB16" s="53">
        <v>0</v>
      </c>
      <c r="AC16" s="53">
        <v>0</v>
      </c>
      <c r="AD16" s="53">
        <v>1</v>
      </c>
      <c r="AE16" s="59">
        <v>0</v>
      </c>
      <c r="AF16" s="104">
        <f>SUM(AB16:AC16)/K16</f>
        <v>0</v>
      </c>
      <c r="AG16" s="105">
        <f>SUM(AB16:AE16)/K16</f>
        <v>1.3947001394700139E-3</v>
      </c>
      <c r="AH16" s="53"/>
      <c r="AI16" s="53"/>
      <c r="AJ16" s="53"/>
      <c r="AK16" s="53"/>
      <c r="AL16" s="53"/>
      <c r="AM16" s="53">
        <v>3</v>
      </c>
      <c r="AN16" s="53">
        <v>1</v>
      </c>
      <c r="AO16" s="53">
        <v>5</v>
      </c>
      <c r="AP16" s="59">
        <v>5</v>
      </c>
      <c r="AQ16" s="104">
        <f>SUM(AM16:AN16)/K16</f>
        <v>5.5788005578800556E-3</v>
      </c>
      <c r="AR16" s="105">
        <f>SUM(AM16:AP16)/K16</f>
        <v>1.9525801952580194E-2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si="1"/>
        <v>0.82266009852216748</v>
      </c>
      <c r="J17" s="116">
        <f t="shared" si="1"/>
        <v>0.89664879031279576</v>
      </c>
      <c r="K17" s="70">
        <v>203</v>
      </c>
      <c r="L17" s="53"/>
      <c r="M17" s="53"/>
      <c r="N17" s="73"/>
      <c r="O17" s="73"/>
      <c r="P17" s="73">
        <v>40</v>
      </c>
      <c r="Q17" s="73">
        <v>108</v>
      </c>
      <c r="R17" s="73">
        <v>15</v>
      </c>
      <c r="S17" s="73">
        <v>3</v>
      </c>
      <c r="T17" s="57">
        <v>1</v>
      </c>
      <c r="U17" s="104">
        <f>SUM(P17:R17)/K17</f>
        <v>0.80295566502463056</v>
      </c>
      <c r="V17" s="105">
        <f>SUM(P17:T17)/K17</f>
        <v>0.82266009852216748</v>
      </c>
      <c r="W17" s="53"/>
      <c r="X17" s="53"/>
      <c r="Y17" s="53"/>
      <c r="Z17" s="53"/>
      <c r="AA17" s="53">
        <v>0</v>
      </c>
      <c r="AB17" s="53">
        <v>0</v>
      </c>
      <c r="AC17" s="53">
        <v>0</v>
      </c>
      <c r="AD17" s="53">
        <v>0</v>
      </c>
      <c r="AE17" s="59">
        <v>0</v>
      </c>
      <c r="AF17" s="104">
        <f>SUM(AA17:AC17)/K17</f>
        <v>0</v>
      </c>
      <c r="AG17" s="105">
        <f>SUM(AA17:AE17)/K17</f>
        <v>0</v>
      </c>
      <c r="AH17" s="53"/>
      <c r="AI17" s="53"/>
      <c r="AJ17" s="53"/>
      <c r="AK17" s="53"/>
      <c r="AL17" s="53">
        <v>1</v>
      </c>
      <c r="AM17" s="53">
        <v>1</v>
      </c>
      <c r="AN17" s="53">
        <v>2</v>
      </c>
      <c r="AO17" s="53">
        <v>6</v>
      </c>
      <c r="AP17" s="59">
        <v>5</v>
      </c>
      <c r="AQ17" s="104">
        <f>SUM(AL17:AN17)/K17</f>
        <v>1.9704433497536946E-2</v>
      </c>
      <c r="AR17" s="105">
        <f>SUM(AL17:AQ17)/K17</f>
        <v>7.3988691790628267E-2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si="1"/>
        <v>0.64433270733628156</v>
      </c>
      <c r="J18" s="116">
        <f t="shared" si="1"/>
        <v>0.78281940994729504</v>
      </c>
      <c r="K18" s="71">
        <v>16507</v>
      </c>
      <c r="L18" s="53"/>
      <c r="M18" s="73"/>
      <c r="N18" s="73">
        <v>206</v>
      </c>
      <c r="O18" s="73">
        <v>1070</v>
      </c>
      <c r="P18" s="73">
        <v>1663</v>
      </c>
      <c r="Q18" s="73">
        <v>3100</v>
      </c>
      <c r="R18" s="73">
        <v>3988</v>
      </c>
      <c r="S18" s="73">
        <v>1512</v>
      </c>
      <c r="T18" s="57">
        <v>480</v>
      </c>
      <c r="U18" s="104">
        <f>SUM(N18:R18)/K18</f>
        <v>0.60743926818925309</v>
      </c>
      <c r="V18" s="105">
        <f>SUM(N18:T18)/K18</f>
        <v>0.72811534500514929</v>
      </c>
      <c r="W18" s="53"/>
      <c r="X18" s="53"/>
      <c r="Y18" s="53">
        <v>5</v>
      </c>
      <c r="Z18" s="53">
        <v>2</v>
      </c>
      <c r="AA18" s="53">
        <v>8</v>
      </c>
      <c r="AB18" s="53">
        <v>28</v>
      </c>
      <c r="AC18" s="53">
        <v>72</v>
      </c>
      <c r="AD18" s="53">
        <v>73</v>
      </c>
      <c r="AE18" s="59">
        <v>50</v>
      </c>
      <c r="AF18" s="104">
        <f>SUM(Y18:AC18)/K18</f>
        <v>6.9667413824438121E-3</v>
      </c>
      <c r="AG18" s="105">
        <f>SUM(Y18:AE18)/K18</f>
        <v>1.4418125643666324E-2</v>
      </c>
      <c r="AH18" s="53"/>
      <c r="AI18" s="53"/>
      <c r="AJ18" s="53">
        <v>19</v>
      </c>
      <c r="AK18" s="53">
        <v>26</v>
      </c>
      <c r="AL18" s="53">
        <v>129</v>
      </c>
      <c r="AM18" s="53">
        <v>178</v>
      </c>
      <c r="AN18" s="53">
        <v>142</v>
      </c>
      <c r="AO18" s="53">
        <v>92</v>
      </c>
      <c r="AP18" s="59">
        <v>79</v>
      </c>
      <c r="AQ18" s="104">
        <f>SUM(AJ18:AN18)/K18</f>
        <v>2.9926697764584721E-2</v>
      </c>
      <c r="AR18" s="105">
        <f>SUM(AJ18:AP18)/K18</f>
        <v>4.0285939298479435E-2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si="1"/>
        <v>0.73754940711462447</v>
      </c>
      <c r="J19" s="116">
        <f t="shared" si="1"/>
        <v>0.85085638998682467</v>
      </c>
      <c r="K19" s="71">
        <v>3795</v>
      </c>
      <c r="L19" s="53"/>
      <c r="M19" s="53"/>
      <c r="N19" s="73"/>
      <c r="O19" s="73">
        <v>51</v>
      </c>
      <c r="P19" s="73">
        <v>665</v>
      </c>
      <c r="Q19" s="73">
        <v>1432</v>
      </c>
      <c r="R19" s="73">
        <v>599</v>
      </c>
      <c r="S19" s="73">
        <v>230</v>
      </c>
      <c r="T19" s="57">
        <v>94</v>
      </c>
      <c r="U19" s="104">
        <f>SUM(O19:R19)/K19</f>
        <v>0.7238471673254282</v>
      </c>
      <c r="V19" s="105">
        <f>SUM(O19:T19)/K19</f>
        <v>0.80922266139657439</v>
      </c>
      <c r="W19" s="53"/>
      <c r="X19" s="53"/>
      <c r="Y19" s="53"/>
      <c r="Z19" s="53">
        <v>0</v>
      </c>
      <c r="AA19" s="53">
        <v>0</v>
      </c>
      <c r="AB19" s="53">
        <v>0</v>
      </c>
      <c r="AC19" s="53">
        <v>0</v>
      </c>
      <c r="AD19" s="53">
        <v>0</v>
      </c>
      <c r="AE19" s="53">
        <v>0</v>
      </c>
      <c r="AF19" s="104">
        <f>SUM(Y19:AC19)/K19</f>
        <v>0</v>
      </c>
      <c r="AG19" s="105">
        <f>SUM(Y19:AE19)/K19</f>
        <v>0</v>
      </c>
      <c r="AH19" s="53"/>
      <c r="AI19" s="53"/>
      <c r="AJ19" s="53"/>
      <c r="AK19" s="53">
        <v>21</v>
      </c>
      <c r="AL19" s="53">
        <v>6</v>
      </c>
      <c r="AM19" s="53">
        <v>9</v>
      </c>
      <c r="AN19" s="53">
        <v>16</v>
      </c>
      <c r="AO19" s="53">
        <v>40</v>
      </c>
      <c r="AP19" s="59">
        <v>66</v>
      </c>
      <c r="AQ19" s="104">
        <f>SUM(AK19:AN19)/K19</f>
        <v>1.370223978919631E-2</v>
      </c>
      <c r="AR19" s="105">
        <f>SUM(AK19:AP19)/K19</f>
        <v>4.163372859025033E-2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05">
        <f t="shared" si="1"/>
        <v>0.71601489757914338</v>
      </c>
      <c r="J20" s="116">
        <f t="shared" si="1"/>
        <v>0.82495344506517698</v>
      </c>
      <c r="K20" s="71">
        <v>1074</v>
      </c>
      <c r="L20" s="53">
        <v>4</v>
      </c>
      <c r="M20" s="53">
        <v>3</v>
      </c>
      <c r="N20" s="73">
        <v>25</v>
      </c>
      <c r="O20" s="73">
        <v>73</v>
      </c>
      <c r="P20" s="73">
        <v>196</v>
      </c>
      <c r="Q20" s="73">
        <v>211</v>
      </c>
      <c r="R20" s="73">
        <v>137</v>
      </c>
      <c r="S20" s="73">
        <v>81</v>
      </c>
      <c r="T20" s="57">
        <v>34</v>
      </c>
      <c r="U20" s="104">
        <f>SUM(L20:R20)/K20</f>
        <v>0.6042830540037244</v>
      </c>
      <c r="V20" s="105">
        <f>SUM(L20:T20)/K20</f>
        <v>0.71135940409683429</v>
      </c>
      <c r="W20" s="53">
        <v>0</v>
      </c>
      <c r="X20" s="53">
        <v>0</v>
      </c>
      <c r="Y20" s="53">
        <v>0</v>
      </c>
      <c r="Z20" s="53">
        <v>0</v>
      </c>
      <c r="AA20" s="53">
        <v>0</v>
      </c>
      <c r="AB20" s="53">
        <v>0</v>
      </c>
      <c r="AC20" s="53">
        <v>0</v>
      </c>
      <c r="AD20" s="53">
        <v>0</v>
      </c>
      <c r="AE20" s="53">
        <v>0</v>
      </c>
      <c r="AF20" s="104">
        <f>SUM(Z20:AC20)/K20</f>
        <v>0</v>
      </c>
      <c r="AG20" s="105">
        <f>SUM(Z20:AE20)/K20</f>
        <v>0</v>
      </c>
      <c r="AH20" s="53">
        <v>32</v>
      </c>
      <c r="AI20" s="53">
        <v>14</v>
      </c>
      <c r="AJ20" s="53">
        <v>25</v>
      </c>
      <c r="AK20" s="53">
        <v>34</v>
      </c>
      <c r="AL20" s="53">
        <v>9</v>
      </c>
      <c r="AM20" s="53">
        <v>5</v>
      </c>
      <c r="AN20" s="53">
        <v>1</v>
      </c>
      <c r="AO20" s="53">
        <v>0</v>
      </c>
      <c r="AP20" s="59">
        <v>2</v>
      </c>
      <c r="AQ20" s="104">
        <f>SUM(AH20:AN20)/K20</f>
        <v>0.11173184357541899</v>
      </c>
      <c r="AR20" s="105">
        <f>SUM(AH20:AP20)/K20</f>
        <v>0.11359404096834265</v>
      </c>
      <c r="AS20" s="76"/>
      <c r="AT20" s="46"/>
      <c r="AU20" s="46"/>
      <c r="AV20" s="46"/>
      <c r="AW20" s="46"/>
      <c r="AX20" s="46"/>
      <c r="AY20" s="46"/>
      <c r="AZ20" s="46"/>
      <c r="BA20" s="46"/>
      <c r="BB20" s="46"/>
      <c r="BC20" s="46"/>
      <c r="BD20" s="46"/>
      <c r="BE20" s="46"/>
      <c r="BF20" s="46"/>
    </row>
    <row r="21" spans="2:58" s="31" customFormat="1" ht="15.75" thickBot="1" x14ac:dyDescent="0.3">
      <c r="B21" s="14"/>
      <c r="C21" s="78"/>
      <c r="D21" s="7"/>
      <c r="E21" s="7"/>
      <c r="F21" s="66"/>
      <c r="G21" s="66"/>
      <c r="H21" s="62"/>
      <c r="I21" s="107"/>
      <c r="J21" s="106"/>
      <c r="K21" s="79"/>
      <c r="L21" s="66"/>
      <c r="M21" s="66"/>
      <c r="N21" s="64"/>
      <c r="O21" s="64"/>
      <c r="P21" s="64"/>
      <c r="Q21" s="64"/>
      <c r="R21" s="64"/>
      <c r="S21" s="64"/>
      <c r="T21" s="65"/>
      <c r="U21" s="106"/>
      <c r="V21" s="107"/>
      <c r="W21" s="66"/>
      <c r="X21" s="66"/>
      <c r="Y21" s="66"/>
      <c r="Z21" s="66"/>
      <c r="AA21" s="66"/>
      <c r="AB21" s="66"/>
      <c r="AC21" s="66"/>
      <c r="AD21" s="66"/>
      <c r="AE21" s="66"/>
      <c r="AF21" s="106"/>
      <c r="AG21" s="107"/>
      <c r="AH21" s="66"/>
      <c r="AI21" s="66"/>
      <c r="AJ21" s="66"/>
      <c r="AK21" s="66"/>
      <c r="AL21" s="66"/>
      <c r="AM21" s="66"/>
      <c r="AN21" s="66"/>
      <c r="AO21" s="66"/>
      <c r="AP21" s="67"/>
      <c r="AQ21" s="106"/>
      <c r="AR21" s="107"/>
      <c r="AS21" s="76"/>
      <c r="AT21" s="46"/>
      <c r="AU21" s="46"/>
      <c r="AV21" s="46"/>
      <c r="AW21" s="46"/>
      <c r="AX21" s="46"/>
      <c r="AY21" s="46"/>
      <c r="AZ21" s="46"/>
      <c r="BA21" s="46"/>
      <c r="BB21" s="46"/>
      <c r="BC21" s="46"/>
      <c r="BD21" s="46"/>
      <c r="BE21" s="46"/>
      <c r="BF21" s="46"/>
    </row>
    <row r="22" spans="2:58" s="3" customFormat="1" x14ac:dyDescent="0.25">
      <c r="B22" s="14"/>
      <c r="C22" s="5" t="s">
        <v>41</v>
      </c>
      <c r="D22" s="5"/>
      <c r="E22" s="5"/>
      <c r="F22" s="53" t="s">
        <v>0</v>
      </c>
      <c r="G22" s="53" t="s">
        <v>20</v>
      </c>
      <c r="H22" s="54">
        <v>1</v>
      </c>
      <c r="I22" s="105">
        <f t="shared" ref="I22:J24" si="2">U22+AF22+AQ22</f>
        <v>0.69265163297045096</v>
      </c>
      <c r="J22" s="116">
        <f t="shared" si="2"/>
        <v>0.74494556765163289</v>
      </c>
      <c r="K22" s="71">
        <v>5144</v>
      </c>
      <c r="L22" s="73"/>
      <c r="M22" s="53"/>
      <c r="N22" s="73"/>
      <c r="O22" s="73"/>
      <c r="P22" s="73"/>
      <c r="Q22" s="131">
        <v>2385</v>
      </c>
      <c r="R22" s="131">
        <v>1147</v>
      </c>
      <c r="S22" s="131">
        <v>180</v>
      </c>
      <c r="T22" s="131">
        <v>32</v>
      </c>
      <c r="U22" s="104">
        <f>SUM(Q22:R22)/K22</f>
        <v>0.68662519440124414</v>
      </c>
      <c r="V22" s="105">
        <f>SUM(Q22:T22)/K22</f>
        <v>0.72783825816485226</v>
      </c>
      <c r="W22" s="53"/>
      <c r="X22" s="53"/>
      <c r="Y22" s="53"/>
      <c r="Z22" s="53"/>
      <c r="AA22" s="53"/>
      <c r="AB22" s="53">
        <v>0</v>
      </c>
      <c r="AC22" s="53">
        <v>3</v>
      </c>
      <c r="AD22" s="53">
        <v>1</v>
      </c>
      <c r="AE22" s="53">
        <v>2</v>
      </c>
      <c r="AF22" s="104">
        <f>SUM(AB22:AC22)/K22</f>
        <v>5.8320373250388808E-4</v>
      </c>
      <c r="AG22" s="105">
        <f>SUM(AB22:AE22)/K22</f>
        <v>1.1664074650077762E-3</v>
      </c>
      <c r="AH22" s="53"/>
      <c r="AI22" s="53"/>
      <c r="AJ22" s="53"/>
      <c r="AK22" s="53"/>
      <c r="AL22" s="53"/>
      <c r="AM22" s="53">
        <v>2</v>
      </c>
      <c r="AN22" s="53">
        <v>26</v>
      </c>
      <c r="AO22" s="53">
        <v>33</v>
      </c>
      <c r="AP22" s="59">
        <v>21</v>
      </c>
      <c r="AQ22" s="104">
        <f>SUM(AM22:AN22)/K22</f>
        <v>5.4432348367029551E-3</v>
      </c>
      <c r="AR22" s="105">
        <f>SUM(AM22:AP22)/K22</f>
        <v>1.5940902021772941E-2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si="2"/>
        <v>0.63480529159679522</v>
      </c>
      <c r="J23" s="116">
        <f t="shared" si="2"/>
        <v>0.70300411853084055</v>
      </c>
      <c r="K23" s="71">
        <v>5367</v>
      </c>
      <c r="L23" s="53"/>
      <c r="M23" s="73"/>
      <c r="N23" s="73"/>
      <c r="O23" s="73"/>
      <c r="P23" s="73">
        <v>279</v>
      </c>
      <c r="Q23" s="73">
        <v>2261</v>
      </c>
      <c r="R23" s="73">
        <v>729</v>
      </c>
      <c r="S23" s="73">
        <v>206</v>
      </c>
      <c r="T23" s="57">
        <v>65</v>
      </c>
      <c r="U23" s="104">
        <f>SUM(P23:R23)/K23</f>
        <v>0.60909260294391654</v>
      </c>
      <c r="V23" s="105">
        <f>SUM(P23:T23)/K23</f>
        <v>0.65958636109558411</v>
      </c>
      <c r="W23" s="53"/>
      <c r="X23" s="53"/>
      <c r="Y23" s="53"/>
      <c r="Z23" s="53"/>
      <c r="AA23" s="53">
        <v>0</v>
      </c>
      <c r="AB23" s="53">
        <v>2</v>
      </c>
      <c r="AC23" s="53">
        <v>12</v>
      </c>
      <c r="AD23" s="53">
        <v>6</v>
      </c>
      <c r="AE23" s="53">
        <v>9</v>
      </c>
      <c r="AF23" s="104">
        <f>SUM(AA23:AC23)/K23</f>
        <v>2.6085336314514629E-3</v>
      </c>
      <c r="AG23" s="105">
        <f>SUM(AA23:AE23)/K23</f>
        <v>5.4033910937208865E-3</v>
      </c>
      <c r="AH23" s="53"/>
      <c r="AI23" s="53"/>
      <c r="AJ23" s="53"/>
      <c r="AK23" s="53"/>
      <c r="AL23" s="53">
        <v>28</v>
      </c>
      <c r="AM23" s="53">
        <v>56</v>
      </c>
      <c r="AN23" s="53">
        <v>40</v>
      </c>
      <c r="AO23" s="53">
        <v>32</v>
      </c>
      <c r="AP23" s="59">
        <v>48</v>
      </c>
      <c r="AQ23" s="104">
        <f>SUM(AL23:AN23)/K23</f>
        <v>2.310415502142724E-2</v>
      </c>
      <c r="AR23" s="105">
        <f>SUM(AL23:AQ23)/K23</f>
        <v>3.8014366341535571E-2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si="2"/>
        <v>0.66079295154185025</v>
      </c>
      <c r="J24" s="116">
        <f t="shared" si="2"/>
        <v>0.6784140969162995</v>
      </c>
      <c r="K24" s="70">
        <v>227</v>
      </c>
      <c r="L24" s="53"/>
      <c r="M24" s="53"/>
      <c r="N24" s="73">
        <v>18</v>
      </c>
      <c r="O24" s="73">
        <v>77</v>
      </c>
      <c r="P24" s="73">
        <v>14</v>
      </c>
      <c r="Q24" s="73">
        <v>17</v>
      </c>
      <c r="R24" s="73">
        <v>3</v>
      </c>
      <c r="S24" s="73">
        <v>2</v>
      </c>
      <c r="T24" s="57">
        <v>1</v>
      </c>
      <c r="U24" s="104">
        <f>SUM(N24:R24)/K24</f>
        <v>0.56828193832599116</v>
      </c>
      <c r="V24" s="105">
        <f>SUM(N24:T24)/K24</f>
        <v>0.58149779735682816</v>
      </c>
      <c r="W24" s="53"/>
      <c r="X24" s="53"/>
      <c r="Y24" s="53">
        <v>0</v>
      </c>
      <c r="Z24" s="53">
        <v>0</v>
      </c>
      <c r="AA24" s="53">
        <v>0</v>
      </c>
      <c r="AB24" s="53">
        <v>0</v>
      </c>
      <c r="AC24" s="53">
        <v>0</v>
      </c>
      <c r="AD24" s="53">
        <v>0</v>
      </c>
      <c r="AE24" s="59">
        <v>0</v>
      </c>
      <c r="AF24" s="104">
        <f>SUM(Y24:AC24)/K24</f>
        <v>0</v>
      </c>
      <c r="AG24" s="105">
        <f>SUM(Y24:AE24)/K24</f>
        <v>0</v>
      </c>
      <c r="AH24" s="53"/>
      <c r="AI24" s="53"/>
      <c r="AJ24" s="53">
        <v>1</v>
      </c>
      <c r="AK24" s="53">
        <v>1</v>
      </c>
      <c r="AL24" s="53">
        <v>10</v>
      </c>
      <c r="AM24" s="53">
        <v>8</v>
      </c>
      <c r="AN24" s="53">
        <v>1</v>
      </c>
      <c r="AO24" s="53">
        <v>0</v>
      </c>
      <c r="AP24" s="59">
        <v>1</v>
      </c>
      <c r="AQ24" s="104">
        <f>SUM(AJ24:AN24)/K24</f>
        <v>9.2511013215859028E-2</v>
      </c>
      <c r="AR24" s="105">
        <f>SUM(AJ24:AP24)/K24</f>
        <v>9.6916299559471369E-2</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6"/>
      <c r="O28" s="56"/>
      <c r="P28" s="56"/>
      <c r="Q28" s="56"/>
      <c r="R28" s="56"/>
      <c r="S28" s="56"/>
      <c r="T28" s="57"/>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17" t="s">
        <v>4</v>
      </c>
      <c r="J29" s="117" t="s">
        <v>4</v>
      </c>
      <c r="K29" s="61" t="s">
        <v>5</v>
      </c>
      <c r="L29" s="58"/>
      <c r="M29" s="58"/>
      <c r="N29" s="56"/>
      <c r="O29" s="56"/>
      <c r="P29" s="56"/>
      <c r="Q29" s="56"/>
      <c r="R29" s="56"/>
      <c r="S29" s="56"/>
      <c r="T29" s="57"/>
      <c r="U29" s="104"/>
      <c r="V29" s="105"/>
      <c r="W29" s="58"/>
      <c r="X29" s="58"/>
      <c r="Y29" s="58"/>
      <c r="Z29" s="58"/>
      <c r="AA29" s="58"/>
      <c r="AB29" s="58"/>
      <c r="AC29" s="58"/>
      <c r="AD29" s="58"/>
      <c r="AE29" s="59"/>
      <c r="AF29" s="104"/>
      <c r="AG29" s="105"/>
      <c r="AH29" s="58"/>
      <c r="AI29" s="58"/>
      <c r="AJ29" s="58"/>
      <c r="AK29" s="58"/>
      <c r="AL29" s="58"/>
      <c r="AM29" s="58"/>
      <c r="AN29" s="58"/>
      <c r="AO29" s="58"/>
      <c r="AP29" s="59"/>
      <c r="AQ29" s="104"/>
      <c r="AR29" s="105"/>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J31" si="3">U30+AF30+AQ30</f>
        <v>0.5672609400324149</v>
      </c>
      <c r="J30" s="116">
        <f t="shared" si="3"/>
        <v>0.66855753646677474</v>
      </c>
      <c r="K30" s="71">
        <v>1234</v>
      </c>
      <c r="L30" s="53"/>
      <c r="M30" s="53"/>
      <c r="N30" s="73">
        <v>4</v>
      </c>
      <c r="O30" s="73">
        <v>131</v>
      </c>
      <c r="P30" s="73">
        <v>101</v>
      </c>
      <c r="Q30" s="73">
        <v>205</v>
      </c>
      <c r="R30" s="73">
        <v>155</v>
      </c>
      <c r="S30" s="73">
        <v>41</v>
      </c>
      <c r="T30" s="57">
        <v>20</v>
      </c>
      <c r="U30" s="104">
        <f>SUM(N30:R30)/K30</f>
        <v>0.48298217179902753</v>
      </c>
      <c r="V30" s="105">
        <f>SUM(N30:T30)/K30</f>
        <v>0.53241491085899517</v>
      </c>
      <c r="W30" s="53"/>
      <c r="X30" s="53"/>
      <c r="Y30" s="53">
        <v>2</v>
      </c>
      <c r="Z30" s="53">
        <v>1</v>
      </c>
      <c r="AA30" s="53">
        <v>5</v>
      </c>
      <c r="AB30" s="53">
        <v>7</v>
      </c>
      <c r="AC30" s="53">
        <v>38</v>
      </c>
      <c r="AD30" s="53">
        <v>32</v>
      </c>
      <c r="AE30" s="59">
        <v>15</v>
      </c>
      <c r="AF30" s="104">
        <f>SUM(Y30:AC30)/K30</f>
        <v>4.2949756888168558E-2</v>
      </c>
      <c r="AG30" s="105">
        <f>SUM(Y30:AE30)/K30</f>
        <v>8.1037277147487846E-2</v>
      </c>
      <c r="AH30" s="53"/>
      <c r="AI30" s="53"/>
      <c r="AJ30" s="53">
        <v>3</v>
      </c>
      <c r="AK30" s="53">
        <v>4</v>
      </c>
      <c r="AL30" s="53">
        <v>11</v>
      </c>
      <c r="AM30" s="53">
        <v>15</v>
      </c>
      <c r="AN30" s="53">
        <v>18</v>
      </c>
      <c r="AO30" s="53">
        <v>5</v>
      </c>
      <c r="AP30" s="59">
        <v>12</v>
      </c>
      <c r="AQ30" s="104">
        <f>SUM(AJ30:AN30)/K30</f>
        <v>4.1329011345218804E-2</v>
      </c>
      <c r="AR30" s="105">
        <f>SUM(AJ30:AP30)/K30</f>
        <v>5.5105348460291734E-2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si="3"/>
        <v>0.81626794258373203</v>
      </c>
      <c r="J31" s="116">
        <f t="shared" si="3"/>
        <v>0.83444976076555033</v>
      </c>
      <c r="K31" s="70">
        <v>55</v>
      </c>
      <c r="L31" s="53"/>
      <c r="M31" s="53"/>
      <c r="N31" s="73"/>
      <c r="O31" s="73">
        <v>0</v>
      </c>
      <c r="P31" s="73">
        <v>22</v>
      </c>
      <c r="Q31" s="73">
        <v>19</v>
      </c>
      <c r="R31" s="73">
        <v>0</v>
      </c>
      <c r="S31" s="73">
        <v>0</v>
      </c>
      <c r="T31" s="57">
        <v>1</v>
      </c>
      <c r="U31" s="104">
        <f>SUM(O31:R31)/K31</f>
        <v>0.74545454545454548</v>
      </c>
      <c r="V31" s="105">
        <f>SUM(O31:T31)/K31</f>
        <v>0.76363636363636367</v>
      </c>
      <c r="W31" s="53"/>
      <c r="X31" s="53"/>
      <c r="Y31" s="53"/>
      <c r="Z31" s="53">
        <v>0</v>
      </c>
      <c r="AA31" s="53">
        <v>0</v>
      </c>
      <c r="AB31" s="53">
        <v>1</v>
      </c>
      <c r="AC31" s="53">
        <v>0</v>
      </c>
      <c r="AD31" s="53">
        <v>0</v>
      </c>
      <c r="AE31" s="59">
        <v>0</v>
      </c>
      <c r="AF31" s="104">
        <f>SUM(Z31:AC31)/K31</f>
        <v>1.8181818181818181E-2</v>
      </c>
      <c r="AG31" s="105">
        <f>SUM(Z31:AE31)/K31</f>
        <v>1.8181818181818181E-2</v>
      </c>
      <c r="AH31" s="53"/>
      <c r="AI31" s="53"/>
      <c r="AJ31" s="53"/>
      <c r="AK31" s="53">
        <v>0</v>
      </c>
      <c r="AL31" s="53">
        <v>1</v>
      </c>
      <c r="AM31" s="53">
        <v>2</v>
      </c>
      <c r="AN31" s="53">
        <v>0</v>
      </c>
      <c r="AO31" s="53">
        <v>0</v>
      </c>
      <c r="AP31" s="59">
        <v>0</v>
      </c>
      <c r="AQ31" s="104">
        <v>5.2631578947368418E-2</v>
      </c>
      <c r="AR31" s="105">
        <v>5.2631578947368418E-2</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46"/>
      <c r="AZ33" s="46"/>
      <c r="BA33" s="46"/>
      <c r="BB33" s="46"/>
      <c r="BC33" s="46"/>
      <c r="BD33" s="46"/>
      <c r="BE33" s="46"/>
      <c r="BF33" s="51"/>
    </row>
    <row r="34" spans="2:58" s="3" customFormat="1" x14ac:dyDescent="0.25">
      <c r="B34" s="14"/>
      <c r="C34" s="5" t="s">
        <v>44</v>
      </c>
      <c r="D34" s="5"/>
      <c r="E34" s="5"/>
      <c r="F34" s="53" t="s">
        <v>0</v>
      </c>
      <c r="G34" s="53" t="s">
        <v>20</v>
      </c>
      <c r="H34" s="54">
        <v>1</v>
      </c>
      <c r="I34" s="105">
        <f t="shared" ref="I34:J36" si="4">U34+AF34+AQ34</f>
        <v>0.83360064153969526</v>
      </c>
      <c r="J34" s="116">
        <f t="shared" si="4"/>
        <v>0.86246992782678422</v>
      </c>
      <c r="K34" s="71">
        <v>2494</v>
      </c>
      <c r="L34" s="73"/>
      <c r="M34" s="53"/>
      <c r="N34" s="73"/>
      <c r="O34" s="73"/>
      <c r="P34" s="73"/>
      <c r="Q34" s="131">
        <v>1589</v>
      </c>
      <c r="R34" s="131">
        <v>452</v>
      </c>
      <c r="S34" s="131">
        <v>25</v>
      </c>
      <c r="T34" s="131">
        <v>2</v>
      </c>
      <c r="U34" s="104">
        <f>SUM(Q34:R34)/K34</f>
        <v>0.81836407377706499</v>
      </c>
      <c r="V34" s="105">
        <f>SUM(Q34:T34)/K34</f>
        <v>0.8291900561347233</v>
      </c>
      <c r="W34" s="53"/>
      <c r="X34" s="53"/>
      <c r="Y34" s="53"/>
      <c r="Z34" s="53"/>
      <c r="AA34" s="53"/>
      <c r="AB34" s="53">
        <v>0</v>
      </c>
      <c r="AC34" s="53">
        <v>0</v>
      </c>
      <c r="AD34" s="53">
        <v>1</v>
      </c>
      <c r="AE34" s="59">
        <v>1</v>
      </c>
      <c r="AF34" s="104">
        <f>SUM(AB34:AC34)/K34</f>
        <v>0</v>
      </c>
      <c r="AG34" s="105">
        <f>SUM(AB34:AE34)/K34</f>
        <v>8.0192461908580592E-4</v>
      </c>
      <c r="AH34" s="53"/>
      <c r="AI34" s="53"/>
      <c r="AJ34" s="53"/>
      <c r="AK34" s="53"/>
      <c r="AL34" s="53"/>
      <c r="AM34" s="53">
        <v>2</v>
      </c>
      <c r="AN34" s="53">
        <v>36</v>
      </c>
      <c r="AO34" s="53">
        <v>42</v>
      </c>
      <c r="AP34" s="59">
        <v>1</v>
      </c>
      <c r="AQ34" s="104">
        <f>SUM(AM34:AN34)/K34</f>
        <v>1.5236567762630313E-2</v>
      </c>
      <c r="AR34" s="105">
        <f>SUM(AM34:AP34)/K34</f>
        <v>3.247794707297514E-2</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si="4"/>
        <v>0.69569483625659267</v>
      </c>
      <c r="J35" s="116">
        <f t="shared" si="4"/>
        <v>0.76790085794630891</v>
      </c>
      <c r="K35" s="71">
        <v>8153</v>
      </c>
      <c r="L35" s="53"/>
      <c r="M35" s="73"/>
      <c r="N35" s="73"/>
      <c r="O35" s="73"/>
      <c r="P35" s="73">
        <v>106</v>
      </c>
      <c r="Q35" s="73">
        <v>3896</v>
      </c>
      <c r="R35" s="73">
        <v>1609</v>
      </c>
      <c r="S35" s="73">
        <v>364</v>
      </c>
      <c r="T35" s="57">
        <v>132</v>
      </c>
      <c r="U35" s="104">
        <f>SUM(P35:R35)/K35</f>
        <v>0.68821292775665399</v>
      </c>
      <c r="V35" s="105">
        <f>SUM(P35:U35)/K35</f>
        <v>0.74913384188982668</v>
      </c>
      <c r="W35" s="53"/>
      <c r="X35" s="53"/>
      <c r="Y35" s="53"/>
      <c r="Z35" s="53"/>
      <c r="AA35" s="53">
        <v>1</v>
      </c>
      <c r="AB35" s="53">
        <v>3</v>
      </c>
      <c r="AC35" s="53">
        <v>11</v>
      </c>
      <c r="AD35" s="53">
        <v>16</v>
      </c>
      <c r="AE35" s="53">
        <v>10</v>
      </c>
      <c r="AF35" s="104">
        <f>SUM(AA35:AC35)/K35</f>
        <v>1.83981356555869E-3</v>
      </c>
      <c r="AG35" s="105">
        <f>SUM(AA35:AF35)/K35</f>
        <v>5.0290494067908205E-3</v>
      </c>
      <c r="AH35" s="53"/>
      <c r="AI35" s="53"/>
      <c r="AJ35" s="53"/>
      <c r="AK35" s="53"/>
      <c r="AL35" s="53">
        <v>10</v>
      </c>
      <c r="AM35" s="53">
        <v>17</v>
      </c>
      <c r="AN35" s="53">
        <v>19</v>
      </c>
      <c r="AO35" s="53">
        <v>34</v>
      </c>
      <c r="AP35" s="59">
        <v>32</v>
      </c>
      <c r="AQ35" s="104">
        <f>SUM(AL35:AN35)/K35</f>
        <v>5.6420949343799825E-3</v>
      </c>
      <c r="AR35" s="105">
        <f>SUM(AL35:AQ35)/K35</f>
        <v>1.3737966649691447E-2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si="4"/>
        <v>0.69946808510638303</v>
      </c>
      <c r="J36" s="116">
        <f t="shared" si="4"/>
        <v>0.76241134751773054</v>
      </c>
      <c r="K36" s="71">
        <v>1128</v>
      </c>
      <c r="L36" s="53"/>
      <c r="M36" s="53"/>
      <c r="N36" s="73">
        <v>30</v>
      </c>
      <c r="O36" s="73">
        <v>223</v>
      </c>
      <c r="P36" s="73">
        <v>218</v>
      </c>
      <c r="Q36" s="73">
        <v>163</v>
      </c>
      <c r="R36" s="73">
        <v>74</v>
      </c>
      <c r="S36" s="73">
        <v>33</v>
      </c>
      <c r="T36" s="57">
        <v>18</v>
      </c>
      <c r="U36" s="104">
        <f>SUM(N36:R36)/K36</f>
        <v>0.62765957446808507</v>
      </c>
      <c r="V36" s="105">
        <f>SUM(N36:T36)/K36</f>
        <v>0.6728723404255319</v>
      </c>
      <c r="W36" s="53"/>
      <c r="X36" s="53"/>
      <c r="Y36" s="53">
        <v>2</v>
      </c>
      <c r="Z36" s="53">
        <v>0</v>
      </c>
      <c r="AA36" s="53">
        <v>0</v>
      </c>
      <c r="AB36" s="53">
        <v>2</v>
      </c>
      <c r="AC36" s="53">
        <v>1</v>
      </c>
      <c r="AD36" s="53">
        <v>5</v>
      </c>
      <c r="AE36" s="53">
        <v>4</v>
      </c>
      <c r="AF36" s="104">
        <f>SUM(Y36:AC36)/K36</f>
        <v>4.4326241134751776E-3</v>
      </c>
      <c r="AG36" s="105">
        <f>SUM(Y36:AE36)/K36</f>
        <v>1.2411347517730497E-2</v>
      </c>
      <c r="AH36" s="53"/>
      <c r="AI36" s="53"/>
      <c r="AJ36" s="53">
        <v>25</v>
      </c>
      <c r="AK36" s="53">
        <v>12</v>
      </c>
      <c r="AL36" s="53">
        <v>18</v>
      </c>
      <c r="AM36" s="53">
        <v>14</v>
      </c>
      <c r="AN36" s="53">
        <v>7</v>
      </c>
      <c r="AO36" s="53">
        <v>8</v>
      </c>
      <c r="AP36" s="59">
        <v>3</v>
      </c>
      <c r="AQ36" s="104">
        <f>SUM(AJ36:AN36)/K36</f>
        <v>6.7375886524822695E-2</v>
      </c>
      <c r="AR36" s="105">
        <f>SUM(AJ36:AP36)/K36</f>
        <v>7.7127659574468085E-2</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x14ac:dyDescent="0.25">
      <c r="G40" s="91"/>
      <c r="T40" s="22"/>
      <c r="AE40" s="22"/>
    </row>
    <row r="41" spans="2:58" x14ac:dyDescent="0.25">
      <c r="C41" s="91" t="s">
        <v>95</v>
      </c>
      <c r="H41" s="99"/>
      <c r="J41" s="126"/>
      <c r="K41"/>
      <c r="R41" s="16"/>
      <c r="T41" s="99"/>
      <c r="AC41" s="16"/>
      <c r="AE41" s="99"/>
      <c r="AF41" s="123"/>
      <c r="AG41" s="99"/>
      <c r="AN41" s="16"/>
      <c r="AO41" s="18"/>
      <c r="AP41" s="99"/>
      <c r="AR41" s="127"/>
      <c r="AS41" s="44"/>
      <c r="BE41" s="45"/>
      <c r="BF41"/>
    </row>
    <row r="42" spans="2:58" x14ac:dyDescent="0.25">
      <c r="G42" s="91"/>
      <c r="T42" s="16"/>
      <c r="AE42" s="16"/>
    </row>
    <row r="43" spans="2:58" x14ac:dyDescent="0.25">
      <c r="D43" s="52"/>
      <c r="G43" s="91"/>
      <c r="T43" s="16"/>
      <c r="AE43" s="16"/>
    </row>
    <row r="44" spans="2:58" x14ac:dyDescent="0.25">
      <c r="G44" s="91"/>
      <c r="T44" s="16"/>
      <c r="AE44" s="16"/>
    </row>
    <row r="45" spans="2:58" x14ac:dyDescent="0.25">
      <c r="G45" s="90"/>
      <c r="T45" s="16"/>
      <c r="AE45" s="16"/>
    </row>
    <row r="46" spans="2:58" x14ac:dyDescent="0.25">
      <c r="T46" s="16"/>
      <c r="AE46" s="16"/>
    </row>
    <row r="47" spans="2:58" x14ac:dyDescent="0.25">
      <c r="T47" s="16"/>
      <c r="AE47" s="16"/>
    </row>
    <row r="48" spans="2:58" x14ac:dyDescent="0.25">
      <c r="T48" s="16"/>
      <c r="AE48" s="16"/>
    </row>
    <row r="49" spans="20:31" x14ac:dyDescent="0.25">
      <c r="T49" s="16"/>
      <c r="AE49" s="16"/>
    </row>
    <row r="50" spans="20:31" x14ac:dyDescent="0.25">
      <c r="T50" s="16"/>
      <c r="AE50" s="16"/>
    </row>
    <row r="51" spans="20:31" x14ac:dyDescent="0.25">
      <c r="T51" s="16"/>
      <c r="AE51" s="16"/>
    </row>
    <row r="52" spans="20:31" x14ac:dyDescent="0.25">
      <c r="T52" s="16"/>
      <c r="AE52" s="16"/>
    </row>
    <row r="53" spans="20:31" x14ac:dyDescent="0.25">
      <c r="T53" s="16"/>
      <c r="AE53" s="16"/>
    </row>
    <row r="54" spans="20:31" x14ac:dyDescent="0.25">
      <c r="T54" s="16"/>
      <c r="AE54" s="16"/>
    </row>
    <row r="55" spans="20:31" x14ac:dyDescent="0.25">
      <c r="T55" s="16"/>
      <c r="AE55" s="16"/>
    </row>
    <row r="56" spans="20:31" x14ac:dyDescent="0.25">
      <c r="T56" s="16"/>
      <c r="AE56" s="16"/>
    </row>
    <row r="57" spans="20:31" x14ac:dyDescent="0.25">
      <c r="T57" s="16"/>
      <c r="AE57" s="16"/>
    </row>
    <row r="58" spans="20:31" x14ac:dyDescent="0.25">
      <c r="T58" s="16"/>
      <c r="AE58" s="16"/>
    </row>
    <row r="59" spans="20:31" x14ac:dyDescent="0.25">
      <c r="T59" s="16"/>
      <c r="AE59" s="16"/>
    </row>
    <row r="60" spans="20:31" x14ac:dyDescent="0.25">
      <c r="T60" s="16"/>
      <c r="AE60" s="16"/>
    </row>
    <row r="61" spans="20:31" x14ac:dyDescent="0.25">
      <c r="T61" s="16"/>
      <c r="AE61" s="16"/>
    </row>
    <row r="62" spans="20:31" x14ac:dyDescent="0.25">
      <c r="T62" s="16"/>
      <c r="AE62" s="16"/>
    </row>
    <row r="63" spans="20:31" x14ac:dyDescent="0.25">
      <c r="T63" s="16"/>
      <c r="AE63" s="16"/>
    </row>
    <row r="64" spans="20: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c r="AP81" s="16"/>
    </row>
    <row r="82" spans="20:42" x14ac:dyDescent="0.25">
      <c r="T82" s="16"/>
      <c r="AE82" s="16"/>
      <c r="AP82" s="16"/>
    </row>
    <row r="83" spans="20:42" x14ac:dyDescent="0.25">
      <c r="T83" s="16"/>
      <c r="AE83" s="16"/>
      <c r="AP83" s="16"/>
    </row>
    <row r="84" spans="20:42" x14ac:dyDescent="0.25">
      <c r="T84" s="16"/>
      <c r="AE84" s="16"/>
      <c r="AP84" s="16"/>
    </row>
    <row r="85" spans="20:42" x14ac:dyDescent="0.25">
      <c r="T85" s="16"/>
      <c r="AE85" s="16"/>
      <c r="AP85" s="16"/>
    </row>
    <row r="86" spans="20:42" x14ac:dyDescent="0.25">
      <c r="T86" s="16"/>
      <c r="AE86" s="16"/>
      <c r="AP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P102" s="16"/>
    </row>
    <row r="103" spans="20:42" x14ac:dyDescent="0.25">
      <c r="T103" s="16"/>
      <c r="AP103" s="16"/>
    </row>
    <row r="104" spans="20:42" x14ac:dyDescent="0.25">
      <c r="T104" s="16"/>
      <c r="AP104" s="16"/>
    </row>
    <row r="105" spans="20:42" x14ac:dyDescent="0.25">
      <c r="T105" s="16"/>
      <c r="AP105" s="16"/>
    </row>
    <row r="106" spans="20:42" x14ac:dyDescent="0.25">
      <c r="T106" s="16"/>
    </row>
    <row r="107" spans="20:42" x14ac:dyDescent="0.25">
      <c r="T107" s="16"/>
    </row>
    <row r="108" spans="20:42" x14ac:dyDescent="0.25">
      <c r="T108" s="16"/>
    </row>
    <row r="109" spans="20:42" x14ac:dyDescent="0.25">
      <c r="T109"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09"/>
  <sheetViews>
    <sheetView workbookViewId="0">
      <pane xSplit="11" ySplit="9" topLeftCell="AA10" activePane="bottomRight" state="frozen"/>
      <selection activeCell="K9" sqref="K9"/>
      <selection pane="topRight" activeCell="K9" sqref="K9"/>
      <selection pane="bottomLeft" activeCell="K9" sqref="K9"/>
      <selection pane="bottomRight" activeCell="I31" sqref="I31"/>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9" t="s">
        <v>12</v>
      </c>
      <c r="M9" s="9" t="s">
        <v>9</v>
      </c>
      <c r="N9" s="9" t="s">
        <v>10</v>
      </c>
      <c r="O9" s="9" t="s">
        <v>16</v>
      </c>
      <c r="P9" s="9" t="s">
        <v>13</v>
      </c>
      <c r="Q9" s="9" t="s">
        <v>14</v>
      </c>
      <c r="R9" s="9" t="s">
        <v>17</v>
      </c>
      <c r="S9" s="9" t="s">
        <v>15</v>
      </c>
      <c r="T9" s="20" t="s">
        <v>18</v>
      </c>
      <c r="U9" s="102" t="s">
        <v>28</v>
      </c>
      <c r="V9" s="103" t="s">
        <v>29</v>
      </c>
      <c r="W9" s="9" t="s">
        <v>12</v>
      </c>
      <c r="X9" s="9" t="s">
        <v>9</v>
      </c>
      <c r="Y9" s="9" t="s">
        <v>10</v>
      </c>
      <c r="Z9" s="9" t="s">
        <v>16</v>
      </c>
      <c r="AA9" s="9" t="s">
        <v>13</v>
      </c>
      <c r="AB9" s="9" t="s">
        <v>14</v>
      </c>
      <c r="AC9" s="9" t="s">
        <v>17</v>
      </c>
      <c r="AD9" s="9" t="s">
        <v>15</v>
      </c>
      <c r="AE9" s="20" t="s">
        <v>18</v>
      </c>
      <c r="AF9" s="102" t="s">
        <v>30</v>
      </c>
      <c r="AG9" s="103" t="s">
        <v>31</v>
      </c>
      <c r="AH9" s="9" t="s">
        <v>12</v>
      </c>
      <c r="AI9" s="9" t="s">
        <v>9</v>
      </c>
      <c r="AJ9" s="9" t="s">
        <v>10</v>
      </c>
      <c r="AK9" s="9" t="s">
        <v>16</v>
      </c>
      <c r="AL9" s="9" t="s">
        <v>13</v>
      </c>
      <c r="AM9" s="9" t="s">
        <v>14</v>
      </c>
      <c r="AN9" s="9" t="s">
        <v>17</v>
      </c>
      <c r="AO9" s="9" t="s">
        <v>15</v>
      </c>
      <c r="AP9" s="20" t="s">
        <v>18</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 si="0">U10+AF10+AQ10</f>
        <v>0.56608478802992523</v>
      </c>
      <c r="J10" s="116">
        <f t="shared" ref="J10" si="1">V10+AG10+AR10</f>
        <v>0.6608478802992519</v>
      </c>
      <c r="K10" s="70">
        <v>401</v>
      </c>
      <c r="L10" s="53"/>
      <c r="M10" s="53"/>
      <c r="N10" s="53"/>
      <c r="O10" s="53"/>
      <c r="P10" s="53"/>
      <c r="Q10" s="53">
        <v>84</v>
      </c>
      <c r="R10" s="53">
        <v>139</v>
      </c>
      <c r="S10" s="53">
        <v>27</v>
      </c>
      <c r="T10" s="59">
        <v>6</v>
      </c>
      <c r="U10" s="116">
        <f t="shared" ref="U10" si="2">(Q10+R10)/K10</f>
        <v>0.55610972568578554</v>
      </c>
      <c r="V10" s="105">
        <f t="shared" ref="V10" si="3">(Q10+R10+S10+T10)/K10</f>
        <v>0.63840399002493764</v>
      </c>
      <c r="W10" s="53"/>
      <c r="X10" s="53"/>
      <c r="Y10" s="53"/>
      <c r="Z10" s="53"/>
      <c r="AA10" s="53"/>
      <c r="AB10" s="53">
        <v>0</v>
      </c>
      <c r="AC10" s="53">
        <v>1</v>
      </c>
      <c r="AD10" s="53">
        <v>0</v>
      </c>
      <c r="AE10" s="53">
        <v>0</v>
      </c>
      <c r="AF10" s="128">
        <f t="shared" ref="AF10" si="4">(W10+X10)/K10</f>
        <v>0</v>
      </c>
      <c r="AG10" s="105">
        <f t="shared" ref="AG10" si="5">(W10+X10+Y10+Z10)/K10</f>
        <v>0</v>
      </c>
      <c r="AH10" s="53"/>
      <c r="AI10" s="53"/>
      <c r="AJ10" s="53"/>
      <c r="AK10" s="53"/>
      <c r="AL10" s="53"/>
      <c r="AM10" s="53">
        <v>2</v>
      </c>
      <c r="AN10" s="53">
        <v>2</v>
      </c>
      <c r="AO10" s="53">
        <v>3</v>
      </c>
      <c r="AP10" s="59">
        <v>2</v>
      </c>
      <c r="AQ10" s="104">
        <f t="shared" ref="AQ10" si="6">(AM10+AN10)/K10</f>
        <v>9.9750623441396506E-3</v>
      </c>
      <c r="AR10" s="105">
        <f t="shared" ref="AR10" si="7">(AM10+AN10+AO10+AP10)/K10</f>
        <v>2.2443890274314215E-2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ref="I11" si="8">U11+AF11+AQ11</f>
        <v>0.5578163771712159</v>
      </c>
      <c r="J11" s="116">
        <f t="shared" ref="J11" si="9">V11+AG11+AR11</f>
        <v>0.69925558312655089</v>
      </c>
      <c r="K11" s="71">
        <v>2015</v>
      </c>
      <c r="L11" s="53"/>
      <c r="M11" s="53"/>
      <c r="N11" s="53"/>
      <c r="O11" s="53"/>
      <c r="P11" s="53">
        <v>18</v>
      </c>
      <c r="Q11" s="53">
        <v>605</v>
      </c>
      <c r="R11" s="53">
        <v>451</v>
      </c>
      <c r="S11" s="53">
        <v>153</v>
      </c>
      <c r="T11" s="59">
        <v>40</v>
      </c>
      <c r="U11" s="116">
        <f t="shared" ref="U11" si="10">(P11+Q11+R11)/K11</f>
        <v>0.53300248138957818</v>
      </c>
      <c r="V11" s="105">
        <f t="shared" ref="V11" si="11">(P11+Q11+R11+S11+T11)/K11</f>
        <v>0.62878411910669973</v>
      </c>
      <c r="W11" s="53"/>
      <c r="X11" s="53"/>
      <c r="Y11" s="53"/>
      <c r="Z11" s="53"/>
      <c r="AA11" s="53">
        <v>0</v>
      </c>
      <c r="AB11" s="53">
        <v>0</v>
      </c>
      <c r="AC11" s="53">
        <v>7</v>
      </c>
      <c r="AD11" s="53">
        <v>13</v>
      </c>
      <c r="AE11" s="53">
        <v>9</v>
      </c>
      <c r="AF11" s="128">
        <f t="shared" ref="AF11" si="12">(AA11+AB11+AC11)/K11</f>
        <v>3.4739454094292804E-3</v>
      </c>
      <c r="AG11" s="105">
        <f t="shared" ref="AG11" si="13">(AA11+AB11+AC11+AD11+AE11)/K11</f>
        <v>1.4392059553349877E-2</v>
      </c>
      <c r="AH11" s="53"/>
      <c r="AI11" s="53"/>
      <c r="AJ11" s="53"/>
      <c r="AK11" s="53"/>
      <c r="AL11" s="53">
        <v>3</v>
      </c>
      <c r="AM11" s="53">
        <v>15</v>
      </c>
      <c r="AN11" s="53">
        <v>25</v>
      </c>
      <c r="AO11" s="53">
        <v>26</v>
      </c>
      <c r="AP11" s="59">
        <v>44</v>
      </c>
      <c r="AQ11" s="104">
        <f t="shared" ref="AQ11" si="14">(AL11+AM11+AN11)/K11</f>
        <v>2.1339950372208438E-2</v>
      </c>
      <c r="AR11" s="105">
        <f t="shared" ref="AR11" si="15">(AL11+AM11+AN11+AO11+AP11)/K11</f>
        <v>5.607940446650124E-2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ref="I12" si="16">U12+AF12+AQ12</f>
        <v>0.55541213350543983</v>
      </c>
      <c r="J12" s="116">
        <f t="shared" ref="J12" si="17">V12+AG12+AR12</f>
        <v>0.71473354231974917</v>
      </c>
      <c r="K12" s="71">
        <v>5423</v>
      </c>
      <c r="L12" s="53"/>
      <c r="M12" s="53"/>
      <c r="N12" s="53">
        <v>25</v>
      </c>
      <c r="O12" s="53">
        <v>130</v>
      </c>
      <c r="P12" s="53">
        <v>278</v>
      </c>
      <c r="Q12" s="53">
        <v>985</v>
      </c>
      <c r="R12" s="53">
        <v>863</v>
      </c>
      <c r="S12" s="53">
        <v>415</v>
      </c>
      <c r="T12" s="59">
        <v>140</v>
      </c>
      <c r="U12" s="116">
        <f t="shared" ref="U12" si="18">(N12+O12+P12+Q12+R12) /K12</f>
        <v>0.42061589526092569</v>
      </c>
      <c r="V12" s="105">
        <f t="shared" ref="V12" si="19">(N12+O12+P12+Q12+R12+S12+T12)/K12</f>
        <v>0.5229577724506731</v>
      </c>
      <c r="W12" s="53"/>
      <c r="X12" s="53"/>
      <c r="Y12" s="53">
        <v>0</v>
      </c>
      <c r="Z12" s="53">
        <v>4</v>
      </c>
      <c r="AA12" s="53">
        <v>20</v>
      </c>
      <c r="AB12" s="53">
        <v>116</v>
      </c>
      <c r="AC12" s="53">
        <v>203</v>
      </c>
      <c r="AD12" s="53">
        <v>141</v>
      </c>
      <c r="AE12" s="59">
        <v>55</v>
      </c>
      <c r="AF12" s="104">
        <f t="shared" ref="AF12" si="20">(Y12+Z12+AA12+AB12+AC12) /K12</f>
        <v>6.3249124101051074E-2</v>
      </c>
      <c r="AG12" s="105">
        <f t="shared" ref="AG12" si="21">(Y12+Z12+AA12+AB12+AC12+AD12+AE12)/K12</f>
        <v>9.9391480730223122E-2</v>
      </c>
      <c r="AH12" s="53"/>
      <c r="AI12" s="53"/>
      <c r="AJ12" s="53">
        <v>16</v>
      </c>
      <c r="AK12" s="53">
        <v>31</v>
      </c>
      <c r="AL12" s="53">
        <v>78</v>
      </c>
      <c r="AM12" s="53">
        <v>148</v>
      </c>
      <c r="AN12" s="53">
        <v>115</v>
      </c>
      <c r="AO12" s="53">
        <v>67</v>
      </c>
      <c r="AP12" s="59">
        <v>46</v>
      </c>
      <c r="AQ12" s="104">
        <f t="shared" ref="AQ12" si="22">(AJ12+AK12+AL12+AM12+AN12) /K12</f>
        <v>7.1547114143463028E-2</v>
      </c>
      <c r="AR12" s="105">
        <f t="shared" ref="AR12" si="23">(AJ12+AK12+AL12+AM12+AN12+AO12+AP12)/K12</f>
        <v>9.2384289138853035E-2</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18"/>
      <c r="K15" s="72"/>
      <c r="L15" s="66"/>
      <c r="M15" s="66"/>
      <c r="N15" s="66"/>
      <c r="O15" s="66"/>
      <c r="P15" s="66"/>
      <c r="Q15" s="66"/>
      <c r="R15" s="66"/>
      <c r="S15" s="66"/>
      <c r="T15" s="67"/>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 si="24">U16+AF16+AQ16</f>
        <v>8.7765957446808512E-2</v>
      </c>
      <c r="J16" s="116">
        <f t="shared" ref="J16" si="25">V16+AG16+AR16</f>
        <v>0.15558510638297873</v>
      </c>
      <c r="K16" s="70">
        <v>752</v>
      </c>
      <c r="L16" s="53"/>
      <c r="M16" s="53"/>
      <c r="N16" s="53"/>
      <c r="O16" s="53"/>
      <c r="P16" s="53"/>
      <c r="Q16" s="53">
        <v>21</v>
      </c>
      <c r="R16" s="53">
        <v>35</v>
      </c>
      <c r="S16" s="53">
        <v>32</v>
      </c>
      <c r="T16" s="59">
        <v>5</v>
      </c>
      <c r="U16" s="116">
        <f t="shared" ref="U16" si="26">(Q16+R16)/K16</f>
        <v>7.4468085106382975E-2</v>
      </c>
      <c r="V16" s="105">
        <f t="shared" ref="V16" si="27">(Q16+R16+S16+T16)/K16</f>
        <v>0.12367021276595745</v>
      </c>
      <c r="W16" s="53"/>
      <c r="X16" s="53"/>
      <c r="Y16" s="53"/>
      <c r="Z16" s="53"/>
      <c r="AA16" s="53"/>
      <c r="AB16" s="53">
        <v>0</v>
      </c>
      <c r="AC16" s="53">
        <v>0</v>
      </c>
      <c r="AD16" s="53">
        <v>1</v>
      </c>
      <c r="AE16" s="59">
        <v>0</v>
      </c>
      <c r="AF16" s="104">
        <f t="shared" ref="AF16" si="28">(W16+X16)/K16</f>
        <v>0</v>
      </c>
      <c r="AG16" s="105">
        <f t="shared" ref="AG16" si="29">(W16+X16+Y16+Z16)/K16</f>
        <v>0</v>
      </c>
      <c r="AH16" s="53"/>
      <c r="AI16" s="53"/>
      <c r="AJ16" s="53"/>
      <c r="AK16" s="53"/>
      <c r="AL16" s="53"/>
      <c r="AM16" s="53">
        <v>7</v>
      </c>
      <c r="AN16" s="53">
        <v>3</v>
      </c>
      <c r="AO16" s="53">
        <v>8</v>
      </c>
      <c r="AP16" s="59">
        <v>6</v>
      </c>
      <c r="AQ16" s="104">
        <f t="shared" ref="AQ16" si="30">(AM16+AN16)/K16</f>
        <v>1.3297872340425532E-2</v>
      </c>
      <c r="AR16" s="105">
        <f t="shared" ref="AR16" si="31">(AM16+AN16+AO16+AP16)/K16</f>
        <v>3.1914893617021274E-2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ref="I17" si="32">U17+AF17+AQ17</f>
        <v>0.72765957446808516</v>
      </c>
      <c r="J17" s="116">
        <f t="shared" ref="J17" si="33">V17+AG17+AR17</f>
        <v>0.82978723404255317</v>
      </c>
      <c r="K17" s="70">
        <v>235</v>
      </c>
      <c r="L17" s="53"/>
      <c r="M17" s="53"/>
      <c r="N17" s="53"/>
      <c r="O17" s="53"/>
      <c r="P17" s="53">
        <v>19</v>
      </c>
      <c r="Q17" s="53">
        <v>126</v>
      </c>
      <c r="R17" s="53">
        <v>22</v>
      </c>
      <c r="S17" s="53">
        <v>5</v>
      </c>
      <c r="T17" s="59">
        <v>2</v>
      </c>
      <c r="U17" s="116">
        <f t="shared" ref="U17" si="34">(P17+Q17+R17)/K17</f>
        <v>0.71063829787234045</v>
      </c>
      <c r="V17" s="105">
        <f t="shared" ref="V17" si="35">(P17+Q17+R17+S17+T17)/K17</f>
        <v>0.74042553191489358</v>
      </c>
      <c r="W17" s="53"/>
      <c r="X17" s="53"/>
      <c r="Y17" s="53"/>
      <c r="Z17" s="53"/>
      <c r="AA17" s="53">
        <v>0</v>
      </c>
      <c r="AB17" s="53">
        <v>1</v>
      </c>
      <c r="AC17" s="53">
        <v>0</v>
      </c>
      <c r="AD17" s="53">
        <v>0</v>
      </c>
      <c r="AE17" s="59">
        <v>0</v>
      </c>
      <c r="AF17" s="104">
        <f t="shared" ref="AF17" si="36">(AA17+AB17+AC17)/K17</f>
        <v>4.2553191489361703E-3</v>
      </c>
      <c r="AG17" s="105">
        <f t="shared" ref="AG17" si="37">(AA17+AB17+AC17+AD17+AE17)/K17</f>
        <v>4.2553191489361703E-3</v>
      </c>
      <c r="AH17" s="53"/>
      <c r="AI17" s="53"/>
      <c r="AJ17" s="53"/>
      <c r="AK17" s="53"/>
      <c r="AL17" s="53">
        <v>1</v>
      </c>
      <c r="AM17" s="53">
        <v>0</v>
      </c>
      <c r="AN17" s="53">
        <v>2</v>
      </c>
      <c r="AO17" s="53">
        <v>11</v>
      </c>
      <c r="AP17" s="59">
        <v>6</v>
      </c>
      <c r="AQ17" s="104">
        <f t="shared" ref="AQ17" si="38">(AL17+AM17+AN17)/K17</f>
        <v>1.276595744680851E-2</v>
      </c>
      <c r="AR17" s="105">
        <f t="shared" ref="AR17" si="39">(AL17+AM17+AN17+AO17+AP17)/K17</f>
        <v>8.5106382978723402E-2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ref="I18" si="40">U18+AF18+AQ18</f>
        <v>0.63931209602954753</v>
      </c>
      <c r="J18" s="116">
        <f t="shared" ref="J18" si="41">V18+AG18+AR18</f>
        <v>0.77596952908587258</v>
      </c>
      <c r="K18" s="71">
        <v>17328</v>
      </c>
      <c r="L18" s="53"/>
      <c r="M18" s="73"/>
      <c r="N18" s="53">
        <v>214</v>
      </c>
      <c r="O18" s="73">
        <v>1201</v>
      </c>
      <c r="P18" s="73">
        <v>1797</v>
      </c>
      <c r="Q18" s="73">
        <v>3267</v>
      </c>
      <c r="R18" s="73">
        <v>3889</v>
      </c>
      <c r="S18" s="73">
        <v>1485</v>
      </c>
      <c r="T18" s="59">
        <v>503</v>
      </c>
      <c r="U18" s="116">
        <f t="shared" ref="U18" si="42">(N18+O18+P18+Q18+R18) /K18</f>
        <v>0.5983379501385041</v>
      </c>
      <c r="V18" s="105">
        <f t="shared" ref="V18" si="43">(N18+O18+P18+Q18+R18+S18+T18)/K18</f>
        <v>0.71306555863342569</v>
      </c>
      <c r="W18" s="53"/>
      <c r="X18" s="53"/>
      <c r="Y18" s="53">
        <v>1</v>
      </c>
      <c r="Z18" s="53">
        <v>1</v>
      </c>
      <c r="AA18" s="53">
        <v>6</v>
      </c>
      <c r="AB18" s="53">
        <v>26</v>
      </c>
      <c r="AC18" s="53">
        <v>101</v>
      </c>
      <c r="AD18" s="53">
        <v>89</v>
      </c>
      <c r="AE18" s="59">
        <v>61</v>
      </c>
      <c r="AF18" s="104">
        <f t="shared" ref="AF18" si="44">(Y18+Z18+AA18+AB18+AC18) /K18</f>
        <v>7.7908587257617731E-3</v>
      </c>
      <c r="AG18" s="105">
        <f t="shared" ref="AG18" si="45">(Y18+Z18+AA18+AB18+AC18+AD18+AE18)/K18</f>
        <v>1.6447368421052631E-2</v>
      </c>
      <c r="AH18" s="53"/>
      <c r="AI18" s="53"/>
      <c r="AJ18" s="53">
        <v>20</v>
      </c>
      <c r="AK18" s="53">
        <v>29</v>
      </c>
      <c r="AL18" s="53">
        <v>131</v>
      </c>
      <c r="AM18" s="53">
        <v>216</v>
      </c>
      <c r="AN18" s="53">
        <v>179</v>
      </c>
      <c r="AO18" s="53">
        <v>138</v>
      </c>
      <c r="AP18" s="59">
        <v>92</v>
      </c>
      <c r="AQ18" s="104">
        <f t="shared" ref="AQ18" si="46">(AJ18+AK18+AL18+AM18+AN18) /K18</f>
        <v>3.3183287165281627E-2</v>
      </c>
      <c r="AR18" s="105">
        <f t="shared" ref="AR18" si="47">(AJ18+AK18+AL18+AM18+AN18+AO18+AP18)/K18</f>
        <v>4.6456602031394276E-2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ref="I19" si="48">U19+AF19+AQ19</f>
        <v>0.74001507159005275</v>
      </c>
      <c r="J19" s="116">
        <f t="shared" ref="J19" si="49">V19+AG19+AR19</f>
        <v>0.84953529264004024</v>
      </c>
      <c r="K19" s="71">
        <v>3981</v>
      </c>
      <c r="L19" s="53"/>
      <c r="M19" s="53"/>
      <c r="N19" s="73"/>
      <c r="O19" s="53">
        <v>59</v>
      </c>
      <c r="P19" s="53">
        <v>711</v>
      </c>
      <c r="Q19" s="53">
        <v>1488</v>
      </c>
      <c r="R19" s="53">
        <v>646</v>
      </c>
      <c r="S19" s="53">
        <v>245</v>
      </c>
      <c r="T19" s="59">
        <v>105</v>
      </c>
      <c r="U19" s="116">
        <f t="shared" ref="U19" si="50">(O19+P19+Q19+R19) /K19</f>
        <v>0.72946495855312732</v>
      </c>
      <c r="V19" s="105">
        <f t="shared" ref="V19" si="51">(O19+P19+Q19+R19+S19+T19)/K19</f>
        <v>0.81738256719417235</v>
      </c>
      <c r="W19" s="53"/>
      <c r="X19" s="53"/>
      <c r="Y19" s="53"/>
      <c r="Z19" s="53">
        <v>0</v>
      </c>
      <c r="AA19" s="53">
        <v>0</v>
      </c>
      <c r="AB19" s="53">
        <v>0</v>
      </c>
      <c r="AC19" s="53">
        <v>0</v>
      </c>
      <c r="AD19" s="53">
        <v>0</v>
      </c>
      <c r="AE19" s="53">
        <v>0</v>
      </c>
      <c r="AF19" s="128">
        <f t="shared" ref="AF19" si="52">(Z19+AA19+AB19+AC19) /K19</f>
        <v>0</v>
      </c>
      <c r="AG19" s="105">
        <f t="shared" ref="AG19" si="53">(Z19+AA19+AB19+AC19+AD19+AE19)/K19</f>
        <v>0</v>
      </c>
      <c r="AH19" s="53"/>
      <c r="AI19" s="53"/>
      <c r="AJ19" s="53"/>
      <c r="AK19" s="53">
        <v>12</v>
      </c>
      <c r="AL19" s="53">
        <v>1</v>
      </c>
      <c r="AM19" s="53">
        <v>13</v>
      </c>
      <c r="AN19" s="53">
        <v>16</v>
      </c>
      <c r="AO19" s="53">
        <v>24</v>
      </c>
      <c r="AP19" s="59">
        <v>62</v>
      </c>
      <c r="AQ19" s="104">
        <f t="shared" ref="AQ19" si="54">(AK19+AL19+AM19+AN19) /K19</f>
        <v>1.0550113036925395E-2</v>
      </c>
      <c r="AR19" s="105">
        <f t="shared" ref="AR19" si="55">(AK19+AL19+AM19+AN19+AO19+AP19)/K19</f>
        <v>3.215272544586787E-2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05">
        <f t="shared" ref="I20" si="56">U20+AF20+AQ20</f>
        <v>0.71121495327102802</v>
      </c>
      <c r="J20" s="116">
        <f t="shared" ref="J20" si="57">V20+AG20+AR20</f>
        <v>0.82429906542056075</v>
      </c>
      <c r="K20" s="71">
        <v>1070</v>
      </c>
      <c r="L20" s="53">
        <v>0</v>
      </c>
      <c r="M20" s="53">
        <v>2</v>
      </c>
      <c r="N20" s="53">
        <v>31</v>
      </c>
      <c r="O20" s="53">
        <v>94</v>
      </c>
      <c r="P20" s="53">
        <v>163</v>
      </c>
      <c r="Q20" s="53">
        <v>241</v>
      </c>
      <c r="R20" s="53">
        <v>141</v>
      </c>
      <c r="S20" s="53">
        <v>75</v>
      </c>
      <c r="T20" s="59">
        <v>42</v>
      </c>
      <c r="U20" s="116">
        <f>(L20+M20+N20+O20+P20+Q20+R20)/K20</f>
        <v>0.62803738317757007</v>
      </c>
      <c r="V20" s="105">
        <f>(L20+M20+N20+O20+P20+Q20+R20+S20+T20)/K20</f>
        <v>0.73738317757009342</v>
      </c>
      <c r="W20" s="53">
        <v>0</v>
      </c>
      <c r="X20" s="53">
        <v>0</v>
      </c>
      <c r="Y20" s="53">
        <v>0</v>
      </c>
      <c r="Z20" s="53">
        <v>0</v>
      </c>
      <c r="AA20" s="53">
        <v>0</v>
      </c>
      <c r="AB20" s="53">
        <v>0</v>
      </c>
      <c r="AC20" s="53">
        <v>0</v>
      </c>
      <c r="AD20" s="53">
        <v>0</v>
      </c>
      <c r="AE20" s="53">
        <v>0</v>
      </c>
      <c r="AF20" s="128">
        <f>(W20+X20+Y20+Z20+AA20+AB20+AC20)/K20</f>
        <v>0</v>
      </c>
      <c r="AG20" s="105">
        <f>(W20+X20+Y20+Z20+AA20+AB20+AC20+AD20+AE20)/K20</f>
        <v>0</v>
      </c>
      <c r="AH20" s="53">
        <v>28</v>
      </c>
      <c r="AI20" s="53">
        <v>4</v>
      </c>
      <c r="AJ20" s="53">
        <v>22</v>
      </c>
      <c r="AK20" s="53">
        <v>15</v>
      </c>
      <c r="AL20" s="53">
        <v>11</v>
      </c>
      <c r="AM20" s="53">
        <v>5</v>
      </c>
      <c r="AN20" s="53">
        <v>4</v>
      </c>
      <c r="AO20" s="53">
        <v>2</v>
      </c>
      <c r="AP20" s="59">
        <v>2</v>
      </c>
      <c r="AQ20" s="104">
        <f>(AH20+AI20+AJ20+AK20+AL20+AM20+AN20) /K20</f>
        <v>8.3177570093457942E-2</v>
      </c>
      <c r="AR20" s="105">
        <f>(AH20+AI20+AJ20+AK20+AL20+AM20+AN20+AO20+AP20)/K20</f>
        <v>8.6915887850467291E-2</v>
      </c>
      <c r="AS20" s="76"/>
      <c r="AT20" s="46"/>
      <c r="AU20" s="46"/>
      <c r="AV20" s="46"/>
      <c r="AW20" s="46"/>
      <c r="AX20" s="46"/>
      <c r="AY20" s="46"/>
      <c r="AZ20" s="46"/>
      <c r="BA20" s="46"/>
      <c r="BB20" s="46"/>
      <c r="BC20" s="46"/>
      <c r="BD20" s="46"/>
      <c r="BE20" s="46"/>
      <c r="BF20" s="46"/>
    </row>
    <row r="21" spans="2:58" s="31" customFormat="1" ht="15.75" thickBot="1" x14ac:dyDescent="0.3">
      <c r="B21" s="14"/>
      <c r="C21" s="78"/>
      <c r="D21" s="7"/>
      <c r="E21" s="7"/>
      <c r="F21" s="66"/>
      <c r="G21" s="66"/>
      <c r="H21" s="62"/>
      <c r="I21" s="107"/>
      <c r="J21" s="106"/>
      <c r="K21" s="79"/>
      <c r="L21" s="66"/>
      <c r="M21" s="66"/>
      <c r="N21" s="66"/>
      <c r="O21" s="66"/>
      <c r="P21" s="66"/>
      <c r="Q21" s="66"/>
      <c r="R21" s="66"/>
      <c r="S21" s="66"/>
      <c r="T21" s="67"/>
      <c r="U21" s="106"/>
      <c r="V21" s="107"/>
      <c r="W21" s="66"/>
      <c r="X21" s="66"/>
      <c r="Y21" s="66"/>
      <c r="Z21" s="66"/>
      <c r="AA21" s="66"/>
      <c r="AB21" s="66"/>
      <c r="AC21" s="66"/>
      <c r="AD21" s="66"/>
      <c r="AE21" s="66"/>
      <c r="AF21" s="129"/>
      <c r="AG21" s="107"/>
      <c r="AH21" s="66"/>
      <c r="AI21" s="66"/>
      <c r="AJ21" s="66"/>
      <c r="AK21" s="66"/>
      <c r="AL21" s="66"/>
      <c r="AM21" s="66"/>
      <c r="AN21" s="66"/>
      <c r="AO21" s="66"/>
      <c r="AP21" s="67"/>
      <c r="AQ21" s="106"/>
      <c r="AR21" s="107"/>
      <c r="AS21" s="76"/>
      <c r="AT21" s="46"/>
      <c r="AU21" s="46"/>
      <c r="AV21" s="46"/>
      <c r="AW21" s="46"/>
      <c r="AX21" s="46"/>
      <c r="AY21" s="46"/>
      <c r="AZ21" s="46"/>
      <c r="BA21" s="46"/>
      <c r="BB21" s="46"/>
      <c r="BC21" s="46"/>
      <c r="BD21" s="46"/>
      <c r="BE21" s="46"/>
      <c r="BF21" s="46"/>
    </row>
    <row r="22" spans="2:58" s="3" customFormat="1" x14ac:dyDescent="0.25">
      <c r="B22" s="14"/>
      <c r="C22" s="5" t="s">
        <v>41</v>
      </c>
      <c r="D22" s="5"/>
      <c r="E22" s="5"/>
      <c r="F22" s="53" t="s">
        <v>0</v>
      </c>
      <c r="G22" s="53" t="s">
        <v>20</v>
      </c>
      <c r="H22" s="54">
        <v>1</v>
      </c>
      <c r="I22" s="105">
        <f t="shared" ref="I22" si="58">U22+AF22+AQ22</f>
        <v>0.66694879390605155</v>
      </c>
      <c r="J22" s="116">
        <f t="shared" ref="J22" si="59">V22+AG22+AR22</f>
        <v>0.72132881929750314</v>
      </c>
      <c r="K22" s="71">
        <v>4726</v>
      </c>
      <c r="L22" s="73"/>
      <c r="M22" s="53"/>
      <c r="N22" s="53"/>
      <c r="O22" s="53"/>
      <c r="P22" s="53"/>
      <c r="Q22" s="73">
        <v>2239</v>
      </c>
      <c r="R22" s="53">
        <v>885</v>
      </c>
      <c r="S22" s="53">
        <v>158</v>
      </c>
      <c r="T22" s="59">
        <v>32</v>
      </c>
      <c r="U22" s="116">
        <f t="shared" ref="U22" si="60">(Q22+R22)/K22</f>
        <v>0.66102412187896742</v>
      </c>
      <c r="V22" s="105">
        <f t="shared" ref="V22" si="61">(Q22+R22+S22+T22)/K22</f>
        <v>0.70122725349132464</v>
      </c>
      <c r="W22" s="53"/>
      <c r="X22" s="53"/>
      <c r="Y22" s="53"/>
      <c r="Z22" s="53"/>
      <c r="AA22" s="53"/>
      <c r="AB22" s="53">
        <v>2</v>
      </c>
      <c r="AC22" s="53">
        <v>1</v>
      </c>
      <c r="AD22" s="53">
        <v>3</v>
      </c>
      <c r="AE22" s="53">
        <v>1</v>
      </c>
      <c r="AF22" s="128">
        <f t="shared" ref="AF22" si="62">(AB22+AC22)/K22</f>
        <v>6.3478628861616594E-4</v>
      </c>
      <c r="AG22" s="105">
        <f t="shared" ref="AG22" si="63">(AB22+AC22+AD22+AE22)/K22</f>
        <v>1.4811680067710537E-3</v>
      </c>
      <c r="AH22" s="53"/>
      <c r="AI22" s="53"/>
      <c r="AJ22" s="53"/>
      <c r="AK22" s="53"/>
      <c r="AL22" s="53"/>
      <c r="AM22" s="53">
        <v>4</v>
      </c>
      <c r="AN22" s="53">
        <v>21</v>
      </c>
      <c r="AO22" s="53">
        <v>41</v>
      </c>
      <c r="AP22" s="59">
        <v>22</v>
      </c>
      <c r="AQ22" s="104">
        <f t="shared" ref="AQ22" si="64">(AM22+AN22)/K22</f>
        <v>5.2898857384680491E-3</v>
      </c>
      <c r="AR22" s="105">
        <f t="shared" ref="AR22" si="65">(AM22+AN22+AO22+AP22)/K22</f>
        <v>1.8620397799407534E-2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ref="I23" si="66">U23+AF23+AQ23</f>
        <v>0.65609284332688589</v>
      </c>
      <c r="J23" s="116">
        <f t="shared" ref="J23" si="67">V23+AG23+AR23</f>
        <v>0.72030947775628618</v>
      </c>
      <c r="K23" s="71">
        <v>5170</v>
      </c>
      <c r="L23" s="53"/>
      <c r="M23" s="73"/>
      <c r="N23" s="53"/>
      <c r="O23" s="53"/>
      <c r="P23" s="53">
        <v>281</v>
      </c>
      <c r="Q23" s="53">
        <v>2174</v>
      </c>
      <c r="R23" s="53">
        <v>809</v>
      </c>
      <c r="S23" s="53">
        <v>149</v>
      </c>
      <c r="T23" s="59">
        <v>76</v>
      </c>
      <c r="U23" s="116">
        <f t="shared" ref="U23" si="68">(P23+Q23+R23)/K23</f>
        <v>0.63133462282398456</v>
      </c>
      <c r="V23" s="105">
        <f t="shared" ref="V23" si="69">(P23+Q23+R23+S23+T23)/K23</f>
        <v>0.67485493230174076</v>
      </c>
      <c r="W23" s="53"/>
      <c r="X23" s="53"/>
      <c r="Y23" s="53"/>
      <c r="Z23" s="53"/>
      <c r="AA23" s="53">
        <v>0</v>
      </c>
      <c r="AB23" s="53">
        <v>1</v>
      </c>
      <c r="AC23" s="53">
        <v>7</v>
      </c>
      <c r="AD23" s="53">
        <v>14</v>
      </c>
      <c r="AE23" s="53">
        <v>4</v>
      </c>
      <c r="AF23" s="128">
        <f t="shared" ref="AF23" si="70">(AA23+AB23+AC23)/K23</f>
        <v>1.5473887814313346E-3</v>
      </c>
      <c r="AG23" s="105">
        <f t="shared" ref="AG23" si="71">(AA23+AB23+AC23+AD23+AE23)/K23</f>
        <v>5.0290135396518377E-3</v>
      </c>
      <c r="AH23" s="53"/>
      <c r="AI23" s="53"/>
      <c r="AJ23" s="53"/>
      <c r="AK23" s="53"/>
      <c r="AL23" s="53">
        <v>30</v>
      </c>
      <c r="AM23" s="53">
        <v>44</v>
      </c>
      <c r="AN23" s="53">
        <v>46</v>
      </c>
      <c r="AO23" s="53">
        <v>26</v>
      </c>
      <c r="AP23" s="59">
        <v>63</v>
      </c>
      <c r="AQ23" s="104">
        <f t="shared" ref="AQ23" si="72">(AL23+AM23+AN23)/K23</f>
        <v>2.321083172147002E-2</v>
      </c>
      <c r="AR23" s="105">
        <f t="shared" ref="AR23" si="73">(AL23+AM23+AN23+AO23+AP23)/K23</f>
        <v>4.042553191489362E-2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ref="I24" si="74">U24+AF24+AQ24</f>
        <v>0.67716535433070857</v>
      </c>
      <c r="J24" s="116">
        <f t="shared" ref="J24" si="75">V24+AG24+AR24</f>
        <v>0.69291338582677175</v>
      </c>
      <c r="K24" s="70">
        <v>254</v>
      </c>
      <c r="L24" s="53"/>
      <c r="M24" s="53"/>
      <c r="N24" s="53">
        <v>15</v>
      </c>
      <c r="O24" s="53">
        <v>83</v>
      </c>
      <c r="P24" s="53">
        <v>16</v>
      </c>
      <c r="Q24" s="53">
        <v>31</v>
      </c>
      <c r="R24" s="53">
        <v>5</v>
      </c>
      <c r="S24" s="53">
        <v>1</v>
      </c>
      <c r="T24" s="59">
        <v>0</v>
      </c>
      <c r="U24" s="116">
        <f t="shared" ref="U24" si="76">(N24+O24+P24+Q24+R24) /K24</f>
        <v>0.59055118110236215</v>
      </c>
      <c r="V24" s="105">
        <f t="shared" ref="V24" si="77">(N24+O24+P24+Q24+R24+S24+T24)/K24</f>
        <v>0.59448818897637801</v>
      </c>
      <c r="W24" s="53"/>
      <c r="X24" s="53"/>
      <c r="Y24" s="53">
        <v>0</v>
      </c>
      <c r="Z24" s="53">
        <v>0</v>
      </c>
      <c r="AA24" s="53">
        <v>0</v>
      </c>
      <c r="AB24" s="53">
        <v>0</v>
      </c>
      <c r="AC24" s="53">
        <v>0</v>
      </c>
      <c r="AD24" s="53">
        <v>0</v>
      </c>
      <c r="AE24" s="59">
        <v>0</v>
      </c>
      <c r="AF24" s="104">
        <f t="shared" ref="AF24" si="78">(Y24+Z24+AA24+AB24+AC24) /K24</f>
        <v>0</v>
      </c>
      <c r="AG24" s="105">
        <f t="shared" ref="AG24" si="79">(Y24+Z24+AA24+AB24+AC24+AD24+AE24)/K24</f>
        <v>0</v>
      </c>
      <c r="AH24" s="53"/>
      <c r="AI24" s="53"/>
      <c r="AJ24" s="53">
        <v>1</v>
      </c>
      <c r="AK24" s="53">
        <v>3</v>
      </c>
      <c r="AL24" s="53">
        <v>12</v>
      </c>
      <c r="AM24" s="53">
        <v>4</v>
      </c>
      <c r="AN24" s="53">
        <v>2</v>
      </c>
      <c r="AO24" s="53">
        <v>3</v>
      </c>
      <c r="AP24" s="59">
        <v>0</v>
      </c>
      <c r="AQ24" s="104">
        <f t="shared" ref="AQ24" si="80">(AJ24+AK24+AL24+AM24+AN24) /K24</f>
        <v>8.6614173228346455E-2</v>
      </c>
      <c r="AR24" s="105">
        <f t="shared" ref="AR24" si="81">(AJ24+AK24+AL24+AM24+AN24+AO24+AP24)/K24</f>
        <v>9.8425196850393706E-2</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8"/>
      <c r="O28" s="58"/>
      <c r="P28" s="58"/>
      <c r="Q28" s="58"/>
      <c r="R28" s="58"/>
      <c r="S28" s="58"/>
      <c r="T28" s="59"/>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17" t="s">
        <v>4</v>
      </c>
      <c r="J29" s="117" t="s">
        <v>4</v>
      </c>
      <c r="K29" s="61" t="s">
        <v>5</v>
      </c>
      <c r="L29" s="58"/>
      <c r="M29" s="58"/>
      <c r="N29" s="56"/>
      <c r="O29" s="58"/>
      <c r="P29" s="58"/>
      <c r="Q29" s="58"/>
      <c r="R29" s="58"/>
      <c r="S29" s="58"/>
      <c r="T29" s="59"/>
      <c r="U29" s="104"/>
      <c r="V29" s="105"/>
      <c r="W29" s="58"/>
      <c r="X29" s="58"/>
      <c r="Y29" s="58"/>
      <c r="Z29" s="58"/>
      <c r="AA29" s="58"/>
      <c r="AB29" s="58"/>
      <c r="AC29" s="58"/>
      <c r="AD29" s="58"/>
      <c r="AE29" s="59"/>
      <c r="AF29" s="104"/>
      <c r="AG29" s="105"/>
      <c r="AH29" s="58"/>
      <c r="AI29" s="58"/>
      <c r="AJ29" s="58"/>
      <c r="AK29" s="58"/>
      <c r="AL29" s="58"/>
      <c r="AM29" s="58"/>
      <c r="AN29" s="58"/>
      <c r="AO29" s="58"/>
      <c r="AP29" s="59"/>
      <c r="AQ29" s="104"/>
      <c r="AR29" s="105"/>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 si="82">U30+AF30+AQ30</f>
        <v>0.56567425569176888</v>
      </c>
      <c r="J30" s="116">
        <f t="shared" ref="J30" si="83">V30+AG30+AR30</f>
        <v>0.66637478108581438</v>
      </c>
      <c r="K30" s="71">
        <v>1142</v>
      </c>
      <c r="L30" s="53"/>
      <c r="M30" s="53"/>
      <c r="N30" s="53">
        <v>11</v>
      </c>
      <c r="O30" s="53">
        <v>103</v>
      </c>
      <c r="P30" s="53">
        <v>83</v>
      </c>
      <c r="Q30" s="53">
        <v>223</v>
      </c>
      <c r="R30" s="53">
        <v>143</v>
      </c>
      <c r="S30" s="53">
        <v>36</v>
      </c>
      <c r="T30" s="59">
        <v>16</v>
      </c>
      <c r="U30" s="116">
        <f t="shared" ref="U30" si="84">(N30+O30+P30+Q30+R30) /K30</f>
        <v>0.49299474605954469</v>
      </c>
      <c r="V30" s="105">
        <f t="shared" ref="V30" si="85">(N30+O30+P30+Q30+R30+S30+T30)/K30</f>
        <v>0.53852889667250436</v>
      </c>
      <c r="W30" s="53"/>
      <c r="X30" s="53"/>
      <c r="Y30" s="53">
        <v>1</v>
      </c>
      <c r="Z30" s="53">
        <v>0</v>
      </c>
      <c r="AA30" s="53">
        <v>3</v>
      </c>
      <c r="AB30" s="53">
        <v>11</v>
      </c>
      <c r="AC30" s="53">
        <v>26</v>
      </c>
      <c r="AD30" s="53">
        <v>24</v>
      </c>
      <c r="AE30" s="59">
        <v>19</v>
      </c>
      <c r="AF30" s="104">
        <f t="shared" ref="AF30" si="86">(Y30+Z30+AA30+AB30+AC30) /K30</f>
        <v>3.5901926444833622E-2</v>
      </c>
      <c r="AG30" s="105">
        <f t="shared" ref="AG30" si="87">(Y30+Z30+AA30+AB30+AC30+AD30+AE30)/K30</f>
        <v>7.3555166374781086E-2</v>
      </c>
      <c r="AH30" s="53"/>
      <c r="AI30" s="53"/>
      <c r="AJ30" s="53">
        <v>0</v>
      </c>
      <c r="AK30" s="53">
        <v>0</v>
      </c>
      <c r="AL30" s="53">
        <v>14</v>
      </c>
      <c r="AM30" s="53">
        <v>16</v>
      </c>
      <c r="AN30" s="53">
        <v>12</v>
      </c>
      <c r="AO30" s="53">
        <v>14</v>
      </c>
      <c r="AP30" s="59">
        <v>6</v>
      </c>
      <c r="AQ30" s="104">
        <f t="shared" ref="AQ30" si="88">(AJ30+AK30+AL30+AM30+AN30) /K30</f>
        <v>3.6777583187390543E-2</v>
      </c>
      <c r="AR30" s="105">
        <f t="shared" ref="AR30" si="89">(AJ30+AK30+AL30+AM30+AN30+AO30+AP30)/K30</f>
        <v>5.4290718038528897E-2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ref="I31" si="90">U31+AF31+AQ31</f>
        <v>0.65116279069767435</v>
      </c>
      <c r="J31" s="116">
        <f t="shared" ref="J31" si="91">V31+AG31+AR31</f>
        <v>0.65116279069767435</v>
      </c>
      <c r="K31" s="70">
        <v>43</v>
      </c>
      <c r="L31" s="53"/>
      <c r="M31" s="53"/>
      <c r="N31" s="53"/>
      <c r="O31" s="53">
        <v>0</v>
      </c>
      <c r="P31" s="53">
        <v>8</v>
      </c>
      <c r="Q31" s="53">
        <v>15</v>
      </c>
      <c r="R31" s="53">
        <v>3</v>
      </c>
      <c r="S31" s="53">
        <v>0</v>
      </c>
      <c r="T31" s="59">
        <v>0</v>
      </c>
      <c r="U31" s="116">
        <f t="shared" ref="U31" si="92">(O31+P31+Q31+R31) /K31</f>
        <v>0.60465116279069764</v>
      </c>
      <c r="V31" s="105">
        <f t="shared" ref="V31" si="93">(O31+P31+Q31+R31+S31+T31)/K31</f>
        <v>0.60465116279069764</v>
      </c>
      <c r="W31" s="53"/>
      <c r="X31" s="53"/>
      <c r="Y31" s="53"/>
      <c r="Z31" s="53">
        <v>0</v>
      </c>
      <c r="AA31" s="53">
        <v>0</v>
      </c>
      <c r="AB31" s="53">
        <v>0</v>
      </c>
      <c r="AC31" s="53">
        <v>0</v>
      </c>
      <c r="AD31" s="53">
        <v>0</v>
      </c>
      <c r="AE31" s="59">
        <v>0</v>
      </c>
      <c r="AF31" s="104">
        <f t="shared" ref="AF31" si="94">(Z31+AA31+AB31+AC31) /K31</f>
        <v>0</v>
      </c>
      <c r="AG31" s="105">
        <f t="shared" ref="AG31" si="95">(Z31+AA31+AB31+AC31+AD31+AE31)/K31</f>
        <v>0</v>
      </c>
      <c r="AH31" s="53"/>
      <c r="AI31" s="53"/>
      <c r="AJ31" s="53"/>
      <c r="AK31" s="53">
        <v>0</v>
      </c>
      <c r="AL31" s="53">
        <v>0</v>
      </c>
      <c r="AM31" s="53">
        <v>2</v>
      </c>
      <c r="AN31" s="53">
        <v>0</v>
      </c>
      <c r="AO31" s="53">
        <v>0</v>
      </c>
      <c r="AP31" s="59">
        <v>0</v>
      </c>
      <c r="AQ31" s="104">
        <f t="shared" ref="AQ31" si="96">(AK31+AL31+AM31+AN31) /K31</f>
        <v>4.6511627906976744E-2</v>
      </c>
      <c r="AR31" s="105">
        <f t="shared" ref="AR31" si="97">(AK31+AL31+AM31+AN31+AO31+AP31)/K31</f>
        <v>4.6511627906976744E-2</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46"/>
      <c r="AZ33" s="46"/>
      <c r="BA33" s="46"/>
      <c r="BB33" s="46"/>
      <c r="BC33" s="46"/>
      <c r="BD33" s="46"/>
      <c r="BE33" s="46"/>
      <c r="BF33" s="51"/>
    </row>
    <row r="34" spans="2:58" s="3" customFormat="1" x14ac:dyDescent="0.25">
      <c r="B34" s="14"/>
      <c r="C34" s="5" t="s">
        <v>44</v>
      </c>
      <c r="D34" s="5"/>
      <c r="E34" s="5"/>
      <c r="F34" s="53" t="s">
        <v>0</v>
      </c>
      <c r="G34" s="53" t="s">
        <v>20</v>
      </c>
      <c r="H34" s="54">
        <v>1</v>
      </c>
      <c r="I34" s="105">
        <f t="shared" ref="I34" si="98">U34+AF34+AQ34</f>
        <v>0.77663622526636222</v>
      </c>
      <c r="J34" s="116">
        <f t="shared" ref="J34" si="99">V34+AG34+AR34</f>
        <v>0.81278538812785395</v>
      </c>
      <c r="K34" s="71">
        <v>2628</v>
      </c>
      <c r="L34" s="73"/>
      <c r="M34" s="53"/>
      <c r="N34" s="53"/>
      <c r="O34" s="53"/>
      <c r="P34" s="53"/>
      <c r="Q34" s="73">
        <v>1603</v>
      </c>
      <c r="R34" s="53">
        <v>407</v>
      </c>
      <c r="S34" s="53">
        <v>46</v>
      </c>
      <c r="T34" s="59">
        <v>5</v>
      </c>
      <c r="U34" s="116">
        <f t="shared" ref="U34" si="100">(Q34+R34)/K34</f>
        <v>0.76484018264840181</v>
      </c>
      <c r="V34" s="105">
        <f t="shared" ref="V34" si="101">(Q34+R34+S34+T34)/K34</f>
        <v>0.78424657534246578</v>
      </c>
      <c r="W34" s="53"/>
      <c r="X34" s="53"/>
      <c r="Y34" s="53"/>
      <c r="Z34" s="53"/>
      <c r="AA34" s="53"/>
      <c r="AB34" s="53">
        <v>0</v>
      </c>
      <c r="AC34" s="53">
        <v>0</v>
      </c>
      <c r="AD34" s="53">
        <v>1</v>
      </c>
      <c r="AE34" s="59">
        <v>1</v>
      </c>
      <c r="AF34" s="104">
        <f t="shared" ref="AF34" si="102">(AB34+AC34)/K34</f>
        <v>0</v>
      </c>
      <c r="AG34" s="105">
        <f t="shared" ref="AG34" si="103">(AB34+AC34+AD34+AE34)/K34</f>
        <v>7.6103500761035003E-4</v>
      </c>
      <c r="AH34" s="53"/>
      <c r="AI34" s="53"/>
      <c r="AJ34" s="53"/>
      <c r="AK34" s="53"/>
      <c r="AL34" s="53"/>
      <c r="AM34" s="53">
        <v>1</v>
      </c>
      <c r="AN34" s="53">
        <v>30</v>
      </c>
      <c r="AO34" s="53">
        <v>35</v>
      </c>
      <c r="AP34" s="59">
        <v>7</v>
      </c>
      <c r="AQ34" s="104">
        <f t="shared" ref="AQ34" si="104">(AM34+AN34)/K34</f>
        <v>1.1796042617960426E-2</v>
      </c>
      <c r="AR34" s="105">
        <f t="shared" ref="AR34" si="105">(AM34+AN34+AO34+AP34)/K34</f>
        <v>2.7777777777777776E-2</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ref="I35" si="106">U35+AF35+AQ35</f>
        <v>0.70504629025948617</v>
      </c>
      <c r="J35" s="116">
        <f t="shared" ref="J35" si="107">V35+AG35+AR35</f>
        <v>0.78119702699178506</v>
      </c>
      <c r="K35" s="71">
        <v>7669</v>
      </c>
      <c r="L35" s="53"/>
      <c r="M35" s="73"/>
      <c r="N35" s="53"/>
      <c r="O35" s="53"/>
      <c r="P35" s="53">
        <v>98</v>
      </c>
      <c r="Q35" s="73">
        <v>3856</v>
      </c>
      <c r="R35" s="73">
        <v>1392</v>
      </c>
      <c r="S35" s="53">
        <v>355</v>
      </c>
      <c r="T35" s="59">
        <v>146</v>
      </c>
      <c r="U35" s="116">
        <f t="shared" ref="U35" si="108">(P35+Q35+R35)/K35</f>
        <v>0.697092189333681</v>
      </c>
      <c r="V35" s="105">
        <f t="shared" ref="V35" si="109">(P35+Q35+R35+S35+T35)/K35</f>
        <v>0.76242013300299905</v>
      </c>
      <c r="W35" s="53"/>
      <c r="X35" s="53"/>
      <c r="Y35" s="53"/>
      <c r="Z35" s="53"/>
      <c r="AA35" s="53">
        <v>2</v>
      </c>
      <c r="AB35" s="53">
        <v>1</v>
      </c>
      <c r="AC35" s="53">
        <v>12</v>
      </c>
      <c r="AD35" s="53">
        <v>8</v>
      </c>
      <c r="AE35" s="53">
        <v>9</v>
      </c>
      <c r="AF35" s="128">
        <f t="shared" ref="AF35" si="110">(AA35+AB35+AC35)/K35</f>
        <v>1.9559264571652104E-3</v>
      </c>
      <c r="AG35" s="105">
        <f t="shared" ref="AG35" si="111">(AA35+AB35+AC35+AD35+AE35)/K35</f>
        <v>4.1726431086191156E-3</v>
      </c>
      <c r="AH35" s="53"/>
      <c r="AI35" s="53"/>
      <c r="AJ35" s="53"/>
      <c r="AK35" s="53"/>
      <c r="AL35" s="53">
        <v>10</v>
      </c>
      <c r="AM35" s="53">
        <v>17</v>
      </c>
      <c r="AN35" s="53">
        <v>19</v>
      </c>
      <c r="AO35" s="53">
        <v>34</v>
      </c>
      <c r="AP35" s="59">
        <v>32</v>
      </c>
      <c r="AQ35" s="104">
        <f t="shared" ref="AQ35" si="112">(AL35+AM35+AN35)/K35</f>
        <v>5.9981744686399795E-3</v>
      </c>
      <c r="AR35" s="105">
        <f t="shared" ref="AR35" si="113">(AL35+AM35+AN35+AO35+AP35)/K35</f>
        <v>1.4604250880166906E-2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ref="I36" si="114">U36+AF36+AQ36</f>
        <v>0.72859922178988334</v>
      </c>
      <c r="J36" s="116">
        <f t="shared" ref="J36" si="115">V36+AG36+AR36</f>
        <v>0.77334630350194544</v>
      </c>
      <c r="K36" s="71">
        <v>1028</v>
      </c>
      <c r="L36" s="53"/>
      <c r="M36" s="53"/>
      <c r="N36" s="53">
        <v>29</v>
      </c>
      <c r="O36" s="53">
        <v>236</v>
      </c>
      <c r="P36" s="53">
        <v>149</v>
      </c>
      <c r="Q36" s="53">
        <v>120</v>
      </c>
      <c r="R36" s="53">
        <v>63</v>
      </c>
      <c r="S36" s="53">
        <v>21</v>
      </c>
      <c r="T36" s="59">
        <v>8</v>
      </c>
      <c r="U36" s="116">
        <f t="shared" ref="U36" si="116">(N36+O36+P36+Q36+R36) /K36</f>
        <v>0.58073929961089499</v>
      </c>
      <c r="V36" s="105">
        <f t="shared" ref="V36" si="117">(N36+O36+P36+Q36+R36+S36+T36)/K36</f>
        <v>0.6089494163424124</v>
      </c>
      <c r="W36" s="53"/>
      <c r="X36" s="53"/>
      <c r="Y36" s="53">
        <v>0</v>
      </c>
      <c r="Z36" s="53">
        <v>0</v>
      </c>
      <c r="AA36" s="53">
        <v>0</v>
      </c>
      <c r="AB36" s="53">
        <v>2</v>
      </c>
      <c r="AC36" s="53">
        <v>1</v>
      </c>
      <c r="AD36" s="53">
        <v>4</v>
      </c>
      <c r="AE36" s="53">
        <v>3</v>
      </c>
      <c r="AF36" s="128">
        <f t="shared" ref="AF36" si="118">(Y36+Z36+AA36+AB36+AC36) /K36</f>
        <v>2.9182879377431907E-3</v>
      </c>
      <c r="AG36" s="105">
        <f t="shared" ref="AG36" si="119">(Y36+Z36+AA36+AB36+AC36+AD36+AE36)/K36</f>
        <v>9.727626459143969E-3</v>
      </c>
      <c r="AH36" s="53"/>
      <c r="AI36" s="53"/>
      <c r="AJ36" s="53">
        <v>68</v>
      </c>
      <c r="AK36" s="53">
        <v>33</v>
      </c>
      <c r="AL36" s="53">
        <v>25</v>
      </c>
      <c r="AM36" s="53">
        <v>13</v>
      </c>
      <c r="AN36" s="53">
        <v>10</v>
      </c>
      <c r="AO36" s="53">
        <v>6</v>
      </c>
      <c r="AP36" s="59">
        <v>4</v>
      </c>
      <c r="AQ36" s="104">
        <f t="shared" ref="AQ36" si="120">(AJ36+AK36+AL36+AM36+AN36) /K36</f>
        <v>0.14494163424124515</v>
      </c>
      <c r="AR36" s="105">
        <f t="shared" ref="AR36" si="121">(AJ36+AK36+AL36+AM36+AN36+AO36+AP36)/K36</f>
        <v>0.15466926070038911</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x14ac:dyDescent="0.25">
      <c r="G40" s="91"/>
      <c r="T40" s="22"/>
      <c r="AE40" s="22"/>
    </row>
    <row r="41" spans="2:58" x14ac:dyDescent="0.25">
      <c r="C41" s="91" t="s">
        <v>95</v>
      </c>
      <c r="H41" s="99"/>
      <c r="J41" s="126"/>
      <c r="K41"/>
      <c r="R41" s="16"/>
      <c r="T41" s="99"/>
      <c r="AC41" s="16"/>
      <c r="AE41" s="99"/>
      <c r="AF41" s="123"/>
      <c r="AG41" s="99"/>
      <c r="AN41" s="16"/>
      <c r="AO41" s="18"/>
      <c r="AP41" s="99"/>
      <c r="AR41" s="127"/>
      <c r="AS41" s="44"/>
      <c r="BE41" s="45"/>
      <c r="BF41"/>
    </row>
    <row r="42" spans="2:58" x14ac:dyDescent="0.25">
      <c r="G42" s="91"/>
      <c r="T42" s="16"/>
      <c r="AE42" s="16"/>
    </row>
    <row r="43" spans="2:58" x14ac:dyDescent="0.25">
      <c r="D43" s="52"/>
      <c r="G43" s="91"/>
      <c r="T43" s="16"/>
      <c r="AE43" s="16"/>
    </row>
    <row r="44" spans="2:58" x14ac:dyDescent="0.25">
      <c r="G44" s="91"/>
      <c r="T44" s="16"/>
      <c r="AE44" s="16"/>
    </row>
    <row r="45" spans="2:58" x14ac:dyDescent="0.25">
      <c r="G45" s="90"/>
      <c r="T45" s="16"/>
      <c r="AE45" s="16"/>
    </row>
    <row r="46" spans="2:58" x14ac:dyDescent="0.25">
      <c r="T46" s="16"/>
      <c r="AE46" s="16"/>
    </row>
    <row r="47" spans="2:58" x14ac:dyDescent="0.25">
      <c r="T47" s="16"/>
      <c r="AE47" s="16"/>
    </row>
    <row r="48" spans="2:58" x14ac:dyDescent="0.25">
      <c r="T48" s="16"/>
      <c r="AE48" s="16"/>
    </row>
    <row r="49" spans="20:31" x14ac:dyDescent="0.25">
      <c r="T49" s="16"/>
      <c r="AE49" s="16"/>
    </row>
    <row r="50" spans="20:31" x14ac:dyDescent="0.25">
      <c r="T50" s="16"/>
      <c r="AE50" s="16"/>
    </row>
    <row r="51" spans="20:31" x14ac:dyDescent="0.25">
      <c r="T51" s="16"/>
      <c r="AE51" s="16"/>
    </row>
    <row r="52" spans="20:31" x14ac:dyDescent="0.25">
      <c r="T52" s="16"/>
      <c r="AE52" s="16"/>
    </row>
    <row r="53" spans="20:31" x14ac:dyDescent="0.25">
      <c r="T53" s="16"/>
      <c r="AE53" s="16"/>
    </row>
    <row r="54" spans="20:31" x14ac:dyDescent="0.25">
      <c r="T54" s="16"/>
      <c r="AE54" s="16"/>
    </row>
    <row r="55" spans="20:31" x14ac:dyDescent="0.25">
      <c r="T55" s="16"/>
      <c r="AE55" s="16"/>
    </row>
    <row r="56" spans="20:31" x14ac:dyDescent="0.25">
      <c r="T56" s="16"/>
      <c r="AE56" s="16"/>
    </row>
    <row r="57" spans="20:31" x14ac:dyDescent="0.25">
      <c r="T57" s="16"/>
      <c r="AE57" s="16"/>
    </row>
    <row r="58" spans="20:31" x14ac:dyDescent="0.25">
      <c r="T58" s="16"/>
      <c r="AE58" s="16"/>
    </row>
    <row r="59" spans="20:31" x14ac:dyDescent="0.25">
      <c r="T59" s="16"/>
      <c r="AE59" s="16"/>
    </row>
    <row r="60" spans="20:31" x14ac:dyDescent="0.25">
      <c r="T60" s="16"/>
      <c r="AE60" s="16"/>
    </row>
    <row r="61" spans="20:31" x14ac:dyDescent="0.25">
      <c r="T61" s="16"/>
      <c r="AE61" s="16"/>
    </row>
    <row r="62" spans="20:31" x14ac:dyDescent="0.25">
      <c r="T62" s="16"/>
      <c r="AE62" s="16"/>
    </row>
    <row r="63" spans="20:31" x14ac:dyDescent="0.25">
      <c r="T63" s="16"/>
      <c r="AE63" s="16"/>
    </row>
    <row r="64" spans="20: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c r="AP81" s="16"/>
    </row>
    <row r="82" spans="20:42" x14ac:dyDescent="0.25">
      <c r="T82" s="16"/>
      <c r="AE82" s="16"/>
      <c r="AP82" s="16"/>
    </row>
    <row r="83" spans="20:42" x14ac:dyDescent="0.25">
      <c r="T83" s="16"/>
      <c r="AE83" s="16"/>
      <c r="AP83" s="16"/>
    </row>
    <row r="84" spans="20:42" x14ac:dyDescent="0.25">
      <c r="T84" s="16"/>
      <c r="AE84" s="16"/>
      <c r="AP84" s="16"/>
    </row>
    <row r="85" spans="20:42" x14ac:dyDescent="0.25">
      <c r="T85" s="16"/>
      <c r="AE85" s="16"/>
      <c r="AP85" s="16"/>
    </row>
    <row r="86" spans="20:42" x14ac:dyDescent="0.25">
      <c r="T86" s="16"/>
      <c r="AE86" s="16"/>
      <c r="AP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P102" s="16"/>
    </row>
    <row r="103" spans="20:42" x14ac:dyDescent="0.25">
      <c r="T103" s="16"/>
      <c r="AP103" s="16"/>
    </row>
    <row r="104" spans="20:42" x14ac:dyDescent="0.25">
      <c r="T104" s="16"/>
      <c r="AP104" s="16"/>
    </row>
    <row r="105" spans="20:42" x14ac:dyDescent="0.25">
      <c r="T105" s="16"/>
      <c r="AP105" s="16"/>
    </row>
    <row r="106" spans="20:42" x14ac:dyDescent="0.25">
      <c r="T106" s="16"/>
    </row>
    <row r="107" spans="20:42" x14ac:dyDescent="0.25">
      <c r="T107" s="16"/>
    </row>
    <row r="108" spans="20:42" x14ac:dyDescent="0.25">
      <c r="T108" s="16"/>
    </row>
    <row r="109" spans="20:42" x14ac:dyDescent="0.25">
      <c r="T109"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15"/>
  <sheetViews>
    <sheetView zoomScaleNormal="100" workbookViewId="0">
      <pane xSplit="11" ySplit="9" topLeftCell="L10" activePane="bottomRight" state="frozen"/>
      <selection activeCell="K9" sqref="K9"/>
      <selection pane="topRight" activeCell="K9" sqref="K9"/>
      <selection pane="bottomLeft" activeCell="K9" sqref="K9"/>
      <selection pane="bottomRight" activeCell="L25" sqref="L25"/>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9" t="s">
        <v>8</v>
      </c>
      <c r="M9" s="9" t="s">
        <v>12</v>
      </c>
      <c r="N9" s="9" t="s">
        <v>9</v>
      </c>
      <c r="O9" s="9" t="s">
        <v>10</v>
      </c>
      <c r="P9" s="9" t="s">
        <v>16</v>
      </c>
      <c r="Q9" s="9" t="s">
        <v>13</v>
      </c>
      <c r="R9" s="9" t="s">
        <v>14</v>
      </c>
      <c r="S9" s="9" t="s">
        <v>17</v>
      </c>
      <c r="T9" s="20" t="s">
        <v>15</v>
      </c>
      <c r="U9" s="102" t="s">
        <v>28</v>
      </c>
      <c r="V9" s="103" t="s">
        <v>29</v>
      </c>
      <c r="W9" s="9" t="s">
        <v>8</v>
      </c>
      <c r="X9" s="9" t="s">
        <v>12</v>
      </c>
      <c r="Y9" s="9" t="s">
        <v>9</v>
      </c>
      <c r="Z9" s="9" t="s">
        <v>10</v>
      </c>
      <c r="AA9" s="9" t="s">
        <v>16</v>
      </c>
      <c r="AB9" s="9" t="s">
        <v>13</v>
      </c>
      <c r="AC9" s="9" t="s">
        <v>14</v>
      </c>
      <c r="AD9" s="9" t="s">
        <v>17</v>
      </c>
      <c r="AE9" s="20" t="s">
        <v>15</v>
      </c>
      <c r="AF9" s="102" t="s">
        <v>30</v>
      </c>
      <c r="AG9" s="103" t="s">
        <v>31</v>
      </c>
      <c r="AH9" s="9" t="s">
        <v>8</v>
      </c>
      <c r="AI9" s="9" t="s">
        <v>12</v>
      </c>
      <c r="AJ9" s="9" t="s">
        <v>9</v>
      </c>
      <c r="AK9" s="9" t="s">
        <v>10</v>
      </c>
      <c r="AL9" s="9" t="s">
        <v>16</v>
      </c>
      <c r="AM9" s="9" t="s">
        <v>13</v>
      </c>
      <c r="AN9" s="9" t="s">
        <v>14</v>
      </c>
      <c r="AO9" s="9" t="s">
        <v>17</v>
      </c>
      <c r="AP9" s="20" t="s">
        <v>15</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 si="0">U10+AF10+AQ10</f>
        <v>0.68767908309455583</v>
      </c>
      <c r="J10" s="116">
        <f t="shared" ref="J10" si="1">V10+AG10+AR10</f>
        <v>0.78796561604584525</v>
      </c>
      <c r="K10" s="70">
        <v>349</v>
      </c>
      <c r="L10" s="53"/>
      <c r="M10" s="53"/>
      <c r="N10" s="53"/>
      <c r="O10" s="53"/>
      <c r="P10" s="53"/>
      <c r="Q10" s="53">
        <v>80</v>
      </c>
      <c r="R10" s="53">
        <v>156</v>
      </c>
      <c r="S10" s="53">
        <v>30</v>
      </c>
      <c r="T10" s="59">
        <v>4</v>
      </c>
      <c r="U10" s="116">
        <f t="shared" ref="U10" si="2">(Q10+R10)/K10</f>
        <v>0.67621776504297992</v>
      </c>
      <c r="V10" s="105">
        <f t="shared" ref="V10" si="3">(Q10+R10+S10+T10)/K10</f>
        <v>0.77363896848137537</v>
      </c>
      <c r="W10" s="53"/>
      <c r="X10" s="53"/>
      <c r="Y10" s="53"/>
      <c r="Z10" s="53"/>
      <c r="AA10" s="53"/>
      <c r="AB10" s="53">
        <v>0</v>
      </c>
      <c r="AC10" s="53">
        <v>0</v>
      </c>
      <c r="AD10" s="53">
        <v>0</v>
      </c>
      <c r="AE10" s="59">
        <v>0</v>
      </c>
      <c r="AF10" s="104">
        <f t="shared" ref="AF10" si="4">(W10+X10)/K10</f>
        <v>0</v>
      </c>
      <c r="AG10" s="105">
        <f t="shared" ref="AG10" si="5">(W10+X10+Y10+Z10)/K10</f>
        <v>0</v>
      </c>
      <c r="AH10" s="53"/>
      <c r="AI10" s="53"/>
      <c r="AJ10" s="53"/>
      <c r="AK10" s="53"/>
      <c r="AL10" s="53"/>
      <c r="AM10" s="53">
        <v>1</v>
      </c>
      <c r="AN10" s="53">
        <v>3</v>
      </c>
      <c r="AO10" s="53">
        <v>0</v>
      </c>
      <c r="AP10" s="59">
        <v>1</v>
      </c>
      <c r="AQ10" s="104">
        <f t="shared" ref="AQ10" si="6">(AM10+AN10)/K10</f>
        <v>1.1461318051575931E-2</v>
      </c>
      <c r="AR10" s="105">
        <f t="shared" ref="AR10" si="7">(AM10+AN10+AO10+AP10)/K10</f>
        <v>1.4326647564469915E-2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ref="I11" si="8">U11+AF11+AQ11</f>
        <v>0.48993012741471431</v>
      </c>
      <c r="J11" s="116">
        <f t="shared" ref="J11" si="9">V11+AG11+AR11</f>
        <v>0.6263871763255241</v>
      </c>
      <c r="K11" s="71">
        <v>2433</v>
      </c>
      <c r="L11" s="53"/>
      <c r="M11" s="53"/>
      <c r="N11" s="53"/>
      <c r="O11" s="53"/>
      <c r="P11" s="53">
        <v>18</v>
      </c>
      <c r="Q11" s="53">
        <v>624</v>
      </c>
      <c r="R11" s="53">
        <v>472</v>
      </c>
      <c r="S11" s="53">
        <v>140</v>
      </c>
      <c r="T11" s="59">
        <v>48</v>
      </c>
      <c r="U11" s="116">
        <f t="shared" ref="U11" si="10">(P11+Q11+R11)/K11</f>
        <v>0.4578709412248253</v>
      </c>
      <c r="V11" s="105">
        <f t="shared" ref="V11" si="11">(P11+Q11+R11+S11+T11)/K11</f>
        <v>0.53514180024660918</v>
      </c>
      <c r="W11" s="53"/>
      <c r="X11" s="53"/>
      <c r="Y11" s="53"/>
      <c r="Z11" s="53"/>
      <c r="AA11" s="53">
        <v>0</v>
      </c>
      <c r="AB11" s="53">
        <v>0</v>
      </c>
      <c r="AC11" s="53">
        <v>9</v>
      </c>
      <c r="AD11" s="53">
        <v>20</v>
      </c>
      <c r="AE11" s="59">
        <v>23</v>
      </c>
      <c r="AF11" s="104">
        <f t="shared" ref="AF11" si="12">(AA11+AB11+AC11)/K11</f>
        <v>3.6991368680641184E-3</v>
      </c>
      <c r="AG11" s="105">
        <f t="shared" ref="AG11" si="13">(AA11+AB11+AC11+AD11+AE11)/K11</f>
        <v>2.137279079325935E-2</v>
      </c>
      <c r="AH11" s="53"/>
      <c r="AI11" s="53"/>
      <c r="AJ11" s="53"/>
      <c r="AK11" s="53"/>
      <c r="AL11" s="53">
        <v>14</v>
      </c>
      <c r="AM11" s="53">
        <v>30</v>
      </c>
      <c r="AN11" s="53">
        <v>25</v>
      </c>
      <c r="AO11" s="53">
        <v>38</v>
      </c>
      <c r="AP11" s="59">
        <v>63</v>
      </c>
      <c r="AQ11" s="104">
        <f t="shared" ref="AQ11" si="14">(AL11+AM11+AN11)/K11</f>
        <v>2.8360049321824909E-2</v>
      </c>
      <c r="AR11" s="105">
        <f t="shared" ref="AR11" si="15">(AL11+AM11+AN11+AO11+AP11)/K11</f>
        <v>6.987258528565557E-2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ref="I12" si="16">U12+AF12+AQ12</f>
        <v>0.57221135029354209</v>
      </c>
      <c r="J12" s="116">
        <f t="shared" ref="J12" si="17">V12+AG12+AR12</f>
        <v>0.72778864970645785</v>
      </c>
      <c r="K12" s="71">
        <v>5110</v>
      </c>
      <c r="L12" s="53"/>
      <c r="M12" s="53"/>
      <c r="N12" s="53">
        <v>32</v>
      </c>
      <c r="O12" s="53">
        <v>152</v>
      </c>
      <c r="P12" s="53">
        <v>248</v>
      </c>
      <c r="Q12" s="53">
        <v>875</v>
      </c>
      <c r="R12" s="53">
        <v>870</v>
      </c>
      <c r="S12" s="53">
        <v>302</v>
      </c>
      <c r="T12" s="59">
        <v>156</v>
      </c>
      <c r="U12" s="116">
        <f t="shared" ref="U12" si="18">(N12+O12+P12+Q12+R12) /K12</f>
        <v>0.426027397260274</v>
      </c>
      <c r="V12" s="105">
        <f t="shared" ref="V12" si="19">(N12+O12+P12+Q12+R12+S12+T12)/K12</f>
        <v>0.51565557729941291</v>
      </c>
      <c r="W12" s="53"/>
      <c r="X12" s="53"/>
      <c r="Y12" s="53">
        <v>3</v>
      </c>
      <c r="Z12" s="53">
        <v>4</v>
      </c>
      <c r="AA12" s="53">
        <v>19</v>
      </c>
      <c r="AB12" s="53">
        <v>137</v>
      </c>
      <c r="AC12" s="53">
        <v>237</v>
      </c>
      <c r="AD12" s="53">
        <v>145</v>
      </c>
      <c r="AE12" s="59">
        <v>66</v>
      </c>
      <c r="AF12" s="104">
        <f t="shared" ref="AF12" si="20">(Y12+Z12+AA12+AB12+AC12) /K12</f>
        <v>7.8277886497064575E-2</v>
      </c>
      <c r="AG12" s="105">
        <f t="shared" ref="AG12" si="21">(Y12+Z12+AA12+AB12+AC12+AD12+AE12)/K12</f>
        <v>0.11956947162426615</v>
      </c>
      <c r="AH12" s="53"/>
      <c r="AI12" s="53"/>
      <c r="AJ12" s="53">
        <v>15</v>
      </c>
      <c r="AK12" s="53">
        <v>31</v>
      </c>
      <c r="AL12" s="53">
        <v>76</v>
      </c>
      <c r="AM12" s="53">
        <v>108</v>
      </c>
      <c r="AN12" s="53">
        <v>117</v>
      </c>
      <c r="AO12" s="53">
        <v>63</v>
      </c>
      <c r="AP12" s="59">
        <v>63</v>
      </c>
      <c r="AQ12" s="104">
        <f t="shared" ref="AQ12" si="22">(AJ12+AK12+AL12+AM12+AN12) /K12</f>
        <v>6.7906066536203527E-2</v>
      </c>
      <c r="AR12" s="105">
        <f t="shared" ref="AR12" si="23">(AJ12+AK12+AL12+AM12+AN12+AO12+AP12)/K12</f>
        <v>9.2563600782778865E-2</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18"/>
      <c r="K15" s="72"/>
      <c r="L15" s="66"/>
      <c r="M15" s="66"/>
      <c r="N15" s="66"/>
      <c r="O15" s="66"/>
      <c r="P15" s="66"/>
      <c r="Q15" s="66"/>
      <c r="R15" s="66"/>
      <c r="S15" s="66"/>
      <c r="T15" s="67"/>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 si="24">U16+AF16+AQ16</f>
        <v>6.0646900269541781E-2</v>
      </c>
      <c r="J16" s="116">
        <f t="shared" ref="J16" si="25">V16+AG16+AR16</f>
        <v>0.1078167115902965</v>
      </c>
      <c r="K16" s="70">
        <v>742</v>
      </c>
      <c r="L16" s="53"/>
      <c r="M16" s="53"/>
      <c r="N16" s="53"/>
      <c r="O16" s="53"/>
      <c r="P16" s="53"/>
      <c r="Q16" s="53">
        <v>8</v>
      </c>
      <c r="R16" s="53">
        <v>25</v>
      </c>
      <c r="S16" s="53">
        <v>16</v>
      </c>
      <c r="T16" s="59">
        <v>5</v>
      </c>
      <c r="U16" s="116">
        <f t="shared" ref="U16" si="26">(Q16+R16)/K16</f>
        <v>4.4474393530997303E-2</v>
      </c>
      <c r="V16" s="105">
        <f t="shared" ref="V16" si="27">(Q16+R16+S16+T16)/K16</f>
        <v>7.277628032345014E-2</v>
      </c>
      <c r="W16" s="53"/>
      <c r="X16" s="53"/>
      <c r="Y16" s="53"/>
      <c r="Z16" s="53"/>
      <c r="AA16" s="53"/>
      <c r="AB16" s="53">
        <v>0</v>
      </c>
      <c r="AC16" s="53">
        <v>0</v>
      </c>
      <c r="AD16" s="53">
        <v>0</v>
      </c>
      <c r="AE16" s="59">
        <v>0</v>
      </c>
      <c r="AF16" s="104">
        <f t="shared" ref="AF16" si="28">(W16+X16)/K16</f>
        <v>0</v>
      </c>
      <c r="AG16" s="105">
        <f t="shared" ref="AG16" si="29">(W16+X16+Y16+Z16)/K16</f>
        <v>0</v>
      </c>
      <c r="AH16" s="53"/>
      <c r="AI16" s="53"/>
      <c r="AJ16" s="53"/>
      <c r="AK16" s="53"/>
      <c r="AL16" s="53"/>
      <c r="AM16" s="53">
        <v>6</v>
      </c>
      <c r="AN16" s="53">
        <v>6</v>
      </c>
      <c r="AO16" s="53">
        <v>8</v>
      </c>
      <c r="AP16" s="59">
        <v>6</v>
      </c>
      <c r="AQ16" s="104">
        <f t="shared" ref="AQ16" si="30">(AM16+AN16)/K16</f>
        <v>1.6172506738544475E-2</v>
      </c>
      <c r="AR16" s="105">
        <f t="shared" ref="AR16" si="31">(AM16+AN16+AO16+AP16)/K16</f>
        <v>3.5040431266846361E-2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ref="I17" si="32">U17+AF17+AQ17</f>
        <v>0.87203791469194314</v>
      </c>
      <c r="J17" s="116">
        <f t="shared" ref="J17" si="33">V17+AG17+AR17</f>
        <v>0.93838862559241709</v>
      </c>
      <c r="K17" s="70">
        <v>211</v>
      </c>
      <c r="L17" s="53"/>
      <c r="M17" s="53"/>
      <c r="N17" s="53"/>
      <c r="O17" s="53"/>
      <c r="P17" s="53">
        <v>26</v>
      </c>
      <c r="Q17" s="53">
        <v>137</v>
      </c>
      <c r="R17" s="53">
        <v>9</v>
      </c>
      <c r="S17" s="53">
        <v>6</v>
      </c>
      <c r="T17" s="59">
        <v>0</v>
      </c>
      <c r="U17" s="116">
        <f t="shared" ref="U17" si="34">(P17+Q17+R17)/K17</f>
        <v>0.81516587677725116</v>
      </c>
      <c r="V17" s="105">
        <f t="shared" ref="V17" si="35">(P17+Q17+R17+S17+T17)/K17</f>
        <v>0.84360189573459721</v>
      </c>
      <c r="W17" s="53"/>
      <c r="X17" s="53"/>
      <c r="Y17" s="53"/>
      <c r="Z17" s="53"/>
      <c r="AA17" s="53">
        <v>0</v>
      </c>
      <c r="AB17" s="53">
        <v>0</v>
      </c>
      <c r="AC17" s="53">
        <v>0</v>
      </c>
      <c r="AD17" s="53">
        <v>0</v>
      </c>
      <c r="AE17" s="59">
        <v>0</v>
      </c>
      <c r="AF17" s="104">
        <f t="shared" ref="AF17" si="36">(AA17+AB17+AC17)/K17</f>
        <v>0</v>
      </c>
      <c r="AG17" s="105">
        <f t="shared" ref="AG17" si="37">(AA17+AB17+AC17+AD17+AE17)/K17</f>
        <v>0</v>
      </c>
      <c r="AH17" s="53"/>
      <c r="AI17" s="53"/>
      <c r="AJ17" s="53"/>
      <c r="AK17" s="53"/>
      <c r="AL17" s="53">
        <v>2</v>
      </c>
      <c r="AM17" s="53">
        <v>3</v>
      </c>
      <c r="AN17" s="53">
        <v>7</v>
      </c>
      <c r="AO17" s="53">
        <v>3</v>
      </c>
      <c r="AP17" s="59">
        <v>5</v>
      </c>
      <c r="AQ17" s="104">
        <f t="shared" ref="AQ17" si="38">(AL17+AM17+AN17)/K17</f>
        <v>5.6872037914691941E-2</v>
      </c>
      <c r="AR17" s="105">
        <f t="shared" ref="AR17" si="39">(AL17+AM17+AN17+AO17+AP17)/K17</f>
        <v>9.4786729857819899E-2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ref="I18" si="40">U18+AF18+AQ18</f>
        <v>0.63370825203718573</v>
      </c>
      <c r="J18" s="116">
        <f t="shared" ref="J18" si="41">V18+AG18+AR18</f>
        <v>0.77659818661769764</v>
      </c>
      <c r="K18" s="71">
        <v>17426</v>
      </c>
      <c r="L18" s="53"/>
      <c r="M18" s="73"/>
      <c r="N18" s="53">
        <v>228</v>
      </c>
      <c r="O18" s="73">
        <v>1207</v>
      </c>
      <c r="P18" s="73">
        <v>1873</v>
      </c>
      <c r="Q18" s="73">
        <v>3338</v>
      </c>
      <c r="R18" s="73">
        <v>3700</v>
      </c>
      <c r="S18" s="73">
        <v>1560</v>
      </c>
      <c r="T18" s="59">
        <v>561</v>
      </c>
      <c r="U18" s="116">
        <f t="shared" ref="U18" si="42">(N18+O18+P18+Q18+R18) /K18</f>
        <v>0.59371054745782159</v>
      </c>
      <c r="V18" s="105">
        <f t="shared" ref="V18" si="43">(N18+O18+P18+Q18+R18+S18+T18)/K18</f>
        <v>0.71542522667278774</v>
      </c>
      <c r="W18" s="53"/>
      <c r="X18" s="53"/>
      <c r="Y18" s="53">
        <v>1</v>
      </c>
      <c r="Z18" s="53">
        <v>2</v>
      </c>
      <c r="AA18" s="53">
        <v>12</v>
      </c>
      <c r="AB18" s="53">
        <v>21</v>
      </c>
      <c r="AC18" s="53">
        <v>62</v>
      </c>
      <c r="AD18" s="53">
        <v>71</v>
      </c>
      <c r="AE18" s="59">
        <v>65</v>
      </c>
      <c r="AF18" s="104">
        <f t="shared" ref="AF18" si="44">(Y18+Z18+AA18+AB18+AC18) /K18</f>
        <v>5.6237805577872141E-3</v>
      </c>
      <c r="AG18" s="105">
        <f t="shared" ref="AG18" si="45">(Y18+Z18+AA18+AB18+AC18+AD18+AE18)/K18</f>
        <v>1.3428210719614369E-2</v>
      </c>
      <c r="AH18" s="53"/>
      <c r="AI18" s="53"/>
      <c r="AJ18" s="53">
        <v>14</v>
      </c>
      <c r="AK18" s="53">
        <v>46</v>
      </c>
      <c r="AL18" s="53">
        <v>143</v>
      </c>
      <c r="AM18" s="53">
        <v>189</v>
      </c>
      <c r="AN18" s="53">
        <v>207</v>
      </c>
      <c r="AO18" s="53">
        <v>130</v>
      </c>
      <c r="AP18" s="59">
        <v>103</v>
      </c>
      <c r="AQ18" s="104">
        <f t="shared" ref="AQ18" si="46">(AJ18+AK18+AL18+AM18+AN18) /K18</f>
        <v>3.4373924021576956E-2</v>
      </c>
      <c r="AR18" s="105">
        <f t="shared" ref="AR18" si="47">(AJ18+AK18+AL18+AM18+AN18+AO18+AP18)/K18</f>
        <v>4.7744749225295535E-2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ref="I19" si="48">U19+AF19+AQ19</f>
        <v>0.72814243954291791</v>
      </c>
      <c r="J19" s="116">
        <f t="shared" ref="J19" si="49">V19+AG19+AR19</f>
        <v>0.83816104172203032</v>
      </c>
      <c r="K19" s="71">
        <v>3763</v>
      </c>
      <c r="L19" s="53"/>
      <c r="M19" s="53"/>
      <c r="N19" s="73"/>
      <c r="O19" s="53">
        <v>56</v>
      </c>
      <c r="P19" s="53">
        <v>622</v>
      </c>
      <c r="Q19" s="73">
        <v>1389</v>
      </c>
      <c r="R19" s="53">
        <v>623</v>
      </c>
      <c r="S19" s="53">
        <v>251</v>
      </c>
      <c r="T19" s="59">
        <v>97</v>
      </c>
      <c r="U19" s="116">
        <f t="shared" ref="U19" si="50">(O19+P19+Q19+R19) /K19</f>
        <v>0.7148551687483391</v>
      </c>
      <c r="V19" s="105">
        <f t="shared" ref="V19" si="51">(O19+P19+Q19+R19+S19+T19)/K19</f>
        <v>0.80733457347860749</v>
      </c>
      <c r="W19" s="53"/>
      <c r="X19" s="53"/>
      <c r="Y19" s="53"/>
      <c r="Z19" s="53">
        <v>0</v>
      </c>
      <c r="AA19" s="53">
        <v>0</v>
      </c>
      <c r="AB19" s="53">
        <v>0</v>
      </c>
      <c r="AC19" s="53">
        <v>0</v>
      </c>
      <c r="AD19" s="53">
        <v>0</v>
      </c>
      <c r="AE19" s="59">
        <v>0</v>
      </c>
      <c r="AF19" s="128">
        <f t="shared" ref="AF19" si="52">(Z19+AA19+AB19+AC19) /K19</f>
        <v>0</v>
      </c>
      <c r="AG19" s="105">
        <f t="shared" ref="AG19" si="53">(Z19+AA19+AB19+AC19+AD19+AE19)/K19</f>
        <v>0</v>
      </c>
      <c r="AH19" s="53"/>
      <c r="AI19" s="53"/>
      <c r="AJ19" s="53"/>
      <c r="AK19" s="53">
        <v>22</v>
      </c>
      <c r="AL19" s="53">
        <v>2</v>
      </c>
      <c r="AM19" s="53">
        <v>14</v>
      </c>
      <c r="AN19" s="53">
        <v>12</v>
      </c>
      <c r="AO19" s="53">
        <v>25</v>
      </c>
      <c r="AP19" s="59">
        <v>41</v>
      </c>
      <c r="AQ19" s="104">
        <f t="shared" ref="AQ19" si="54">(AK19+AL19+AM19+AN19) /K19</f>
        <v>1.3287270794578794E-2</v>
      </c>
      <c r="AR19" s="105">
        <f t="shared" ref="AR19" si="55">(AK19+AL19+AM19+AN19+AO19+AP19)/K19</f>
        <v>3.0826468243422802E-2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05">
        <f t="shared" ref="I20:J20" si="56">U20+AF20+AQ20</f>
        <v>0.7182718271827182</v>
      </c>
      <c r="J20" s="116">
        <f t="shared" si="56"/>
        <v>0.8235823582358236</v>
      </c>
      <c r="K20" s="71">
        <v>1111</v>
      </c>
      <c r="L20" s="53">
        <v>2</v>
      </c>
      <c r="M20" s="53">
        <v>0</v>
      </c>
      <c r="N20" s="53">
        <v>21</v>
      </c>
      <c r="O20" s="53">
        <v>98</v>
      </c>
      <c r="P20" s="53">
        <v>207</v>
      </c>
      <c r="Q20" s="53">
        <v>217</v>
      </c>
      <c r="R20" s="53">
        <v>147</v>
      </c>
      <c r="S20" s="53">
        <v>75</v>
      </c>
      <c r="T20" s="59">
        <v>36</v>
      </c>
      <c r="U20" s="116">
        <f t="shared" ref="U20" si="57">(L20+M20+N20+O20+P20+Q20+R20)/K20</f>
        <v>0.62286228622862283</v>
      </c>
      <c r="V20" s="105">
        <f t="shared" ref="V20" si="58">(L20+M20+N20+O20+P20+Q20+R20+S20+T20)/K20</f>
        <v>0.72277227722772275</v>
      </c>
      <c r="W20" s="53">
        <v>0</v>
      </c>
      <c r="X20" s="53">
        <v>0</v>
      </c>
      <c r="Y20" s="53">
        <v>0</v>
      </c>
      <c r="Z20" s="53">
        <v>0</v>
      </c>
      <c r="AA20" s="53">
        <v>0</v>
      </c>
      <c r="AB20" s="53">
        <v>0</v>
      </c>
      <c r="AC20" s="53">
        <v>0</v>
      </c>
      <c r="AD20" s="53">
        <v>0</v>
      </c>
      <c r="AE20" s="59">
        <v>0</v>
      </c>
      <c r="AF20" s="104">
        <f t="shared" ref="AF20" si="59">(W20+X20+Y20+Z20+AA20+AB20+AC20)/K20</f>
        <v>0</v>
      </c>
      <c r="AG20" s="105">
        <f t="shared" ref="AG20" si="60">(W20+X20+Y20+Z20+AA20+AB20+AC20+AD20+AE20)/K20</f>
        <v>0</v>
      </c>
      <c r="AH20" s="53">
        <v>29</v>
      </c>
      <c r="AI20" s="53">
        <v>7</v>
      </c>
      <c r="AJ20" s="53">
        <v>23</v>
      </c>
      <c r="AK20" s="53">
        <v>21</v>
      </c>
      <c r="AL20" s="53">
        <v>14</v>
      </c>
      <c r="AM20" s="53">
        <v>6</v>
      </c>
      <c r="AN20" s="53">
        <v>6</v>
      </c>
      <c r="AO20" s="53">
        <v>4</v>
      </c>
      <c r="AP20" s="59">
        <v>2</v>
      </c>
      <c r="AQ20" s="104">
        <f t="shared" ref="AQ20" si="61">(AH20+AI20+AJ20+AK20+AL20+AM20+AN20) /K20</f>
        <v>9.5409540954095415E-2</v>
      </c>
      <c r="AR20" s="105">
        <f t="shared" ref="AR20" si="62">(AH20+AI20+AJ20+AK20+AL20+AM20+AN20+AO20+AP20)/K20</f>
        <v>0.10081008100810081</v>
      </c>
      <c r="AS20" s="76"/>
      <c r="AT20" s="46"/>
      <c r="AU20" s="46"/>
      <c r="AV20" s="46"/>
      <c r="AW20" s="46"/>
      <c r="AX20" s="46"/>
      <c r="AY20" s="46"/>
      <c r="AZ20" s="46"/>
      <c r="BA20" s="46"/>
      <c r="BB20" s="46"/>
      <c r="BC20" s="46"/>
      <c r="BD20" s="46"/>
      <c r="BE20" s="46"/>
      <c r="BF20" s="46"/>
    </row>
    <row r="21" spans="2:58" s="31" customFormat="1" ht="15.75" thickBot="1" x14ac:dyDescent="0.3">
      <c r="B21" s="14"/>
      <c r="C21" s="78"/>
      <c r="D21" s="7"/>
      <c r="E21" s="7"/>
      <c r="F21" s="66"/>
      <c r="G21" s="66"/>
      <c r="H21" s="62"/>
      <c r="I21" s="107"/>
      <c r="J21" s="106"/>
      <c r="K21" s="79"/>
      <c r="L21" s="66"/>
      <c r="M21" s="66"/>
      <c r="N21" s="66"/>
      <c r="O21" s="66"/>
      <c r="P21" s="66"/>
      <c r="Q21" s="66"/>
      <c r="R21" s="66"/>
      <c r="S21" s="66"/>
      <c r="T21" s="67"/>
      <c r="U21" s="106"/>
      <c r="V21" s="107"/>
      <c r="W21" s="66"/>
      <c r="X21" s="66"/>
      <c r="Y21" s="66"/>
      <c r="Z21" s="66"/>
      <c r="AA21" s="66"/>
      <c r="AB21" s="66"/>
      <c r="AC21" s="66"/>
      <c r="AD21" s="66"/>
      <c r="AE21" s="67"/>
      <c r="AF21" s="106"/>
      <c r="AG21" s="107"/>
      <c r="AH21" s="66"/>
      <c r="AI21" s="66"/>
      <c r="AJ21" s="66"/>
      <c r="AK21" s="66"/>
      <c r="AL21" s="66"/>
      <c r="AM21" s="66"/>
      <c r="AN21" s="66"/>
      <c r="AO21" s="66"/>
      <c r="AP21" s="67"/>
      <c r="AQ21" s="106"/>
      <c r="AR21" s="107"/>
      <c r="AS21" s="76"/>
      <c r="AT21" s="46"/>
      <c r="AU21" s="46"/>
      <c r="AV21" s="46"/>
      <c r="AW21" s="46"/>
      <c r="AX21" s="46"/>
      <c r="AY21" s="46"/>
      <c r="AZ21" s="46"/>
      <c r="BA21" s="46"/>
      <c r="BB21" s="46"/>
      <c r="BC21" s="46"/>
      <c r="BD21" s="46"/>
      <c r="BE21" s="46"/>
      <c r="BF21" s="46"/>
    </row>
    <row r="22" spans="2:58" s="3" customFormat="1" x14ac:dyDescent="0.25">
      <c r="B22" s="14"/>
      <c r="C22" s="5" t="s">
        <v>41</v>
      </c>
      <c r="D22" s="5"/>
      <c r="E22" s="5"/>
      <c r="F22" s="53" t="s">
        <v>0</v>
      </c>
      <c r="G22" s="53" t="s">
        <v>20</v>
      </c>
      <c r="H22" s="54">
        <v>1</v>
      </c>
      <c r="I22" s="105">
        <f t="shared" ref="I22:J22" si="63">U22+AF22+AQ22</f>
        <v>0.69424297370806887</v>
      </c>
      <c r="J22" s="116">
        <f t="shared" si="63"/>
        <v>0.73730734360834094</v>
      </c>
      <c r="K22" s="71">
        <v>4412</v>
      </c>
      <c r="L22" s="73"/>
      <c r="M22" s="53"/>
      <c r="N22" s="53"/>
      <c r="O22" s="53"/>
      <c r="P22" s="53"/>
      <c r="Q22" s="73">
        <v>2370</v>
      </c>
      <c r="R22" s="53">
        <v>642</v>
      </c>
      <c r="S22" s="53">
        <v>119</v>
      </c>
      <c r="T22" s="59">
        <v>21</v>
      </c>
      <c r="U22" s="116">
        <f t="shared" ref="U22" si="64">(Q22+R22)/K22</f>
        <v>0.68268359020852221</v>
      </c>
      <c r="V22" s="105">
        <f t="shared" ref="V22" si="65">(Q22+R22+S22+T22)/K22</f>
        <v>0.71441523118767003</v>
      </c>
      <c r="W22" s="53"/>
      <c r="X22" s="53"/>
      <c r="Y22" s="53"/>
      <c r="Z22" s="53"/>
      <c r="AA22" s="53"/>
      <c r="AB22" s="53">
        <v>0</v>
      </c>
      <c r="AC22" s="53">
        <v>0</v>
      </c>
      <c r="AD22" s="53">
        <v>4</v>
      </c>
      <c r="AE22" s="59">
        <v>2</v>
      </c>
      <c r="AF22" s="104">
        <f t="shared" ref="AF22" si="66">(AB22+AC22)/K22</f>
        <v>0</v>
      </c>
      <c r="AG22" s="105">
        <f t="shared" ref="AG22" si="67">(AB22+AC22+AD22+AE22)/K22</f>
        <v>1.3599274705349048E-3</v>
      </c>
      <c r="AH22" s="53"/>
      <c r="AI22" s="53"/>
      <c r="AJ22" s="53"/>
      <c r="AK22" s="53"/>
      <c r="AL22" s="53"/>
      <c r="AM22" s="53">
        <v>7</v>
      </c>
      <c r="AN22" s="53">
        <v>44</v>
      </c>
      <c r="AO22" s="53">
        <v>28</v>
      </c>
      <c r="AP22" s="59">
        <v>16</v>
      </c>
      <c r="AQ22" s="104">
        <f t="shared" ref="AQ22" si="68">(AM22+AN22)/K22</f>
        <v>1.1559383499546692E-2</v>
      </c>
      <c r="AR22" s="105">
        <f t="shared" ref="AR22" si="69">(AM22+AN22+AO22+AP22)/K22</f>
        <v>2.1532184950135994E-2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ref="I23" si="70">U23+AF23+AQ23</f>
        <v>0.67367144877753082</v>
      </c>
      <c r="J23" s="116">
        <f t="shared" ref="J23" si="71">V23+AG23+AR23</f>
        <v>0.7336835724388765</v>
      </c>
      <c r="K23" s="71">
        <v>4949</v>
      </c>
      <c r="L23" s="53"/>
      <c r="M23" s="73"/>
      <c r="N23" s="53"/>
      <c r="O23" s="53"/>
      <c r="P23" s="53">
        <v>279</v>
      </c>
      <c r="Q23" s="73">
        <v>2298</v>
      </c>
      <c r="R23" s="53">
        <v>627</v>
      </c>
      <c r="S23" s="53">
        <v>121</v>
      </c>
      <c r="T23" s="59">
        <v>60</v>
      </c>
      <c r="U23" s="116">
        <f t="shared" ref="U23" si="72">(P23+Q23+R23)/K23</f>
        <v>0.64740351586179024</v>
      </c>
      <c r="V23" s="105">
        <f t="shared" ref="V23" si="73">(P23+Q23+R23+S23+T23)/K23</f>
        <v>0.68397656092139825</v>
      </c>
      <c r="W23" s="53"/>
      <c r="X23" s="53"/>
      <c r="Y23" s="53"/>
      <c r="Z23" s="53"/>
      <c r="AA23" s="53">
        <v>9</v>
      </c>
      <c r="AB23" s="53">
        <v>0</v>
      </c>
      <c r="AC23" s="53">
        <v>8</v>
      </c>
      <c r="AD23" s="53">
        <v>11</v>
      </c>
      <c r="AE23" s="59">
        <v>6</v>
      </c>
      <c r="AF23" s="104">
        <f t="shared" ref="AF23" si="74">(AA23+AB23+AC23)/K23</f>
        <v>3.4350373812891493E-3</v>
      </c>
      <c r="AG23" s="105">
        <f t="shared" ref="AG23" si="75">(AA23+AB23+AC23+AD23+AE23)/K23</f>
        <v>6.8700747625782986E-3</v>
      </c>
      <c r="AH23" s="53"/>
      <c r="AI23" s="53"/>
      <c r="AJ23" s="53"/>
      <c r="AK23" s="53"/>
      <c r="AL23" s="53">
        <v>31</v>
      </c>
      <c r="AM23" s="53">
        <v>43</v>
      </c>
      <c r="AN23" s="53">
        <v>39</v>
      </c>
      <c r="AO23" s="53">
        <v>41</v>
      </c>
      <c r="AP23" s="59">
        <v>58</v>
      </c>
      <c r="AQ23" s="104">
        <f t="shared" ref="AQ23" si="76">(AL23+AM23+AN23)/K23</f>
        <v>2.2832895534451406E-2</v>
      </c>
      <c r="AR23" s="105">
        <f t="shared" ref="AR23" si="77">(AL23+AM23+AN23+AO23+AP23)/K23</f>
        <v>4.2836936754899982E-2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ref="I24" si="78">U24+AF24+AQ24</f>
        <v>0.61710037174721188</v>
      </c>
      <c r="J24" s="116">
        <f t="shared" ref="J24" si="79">V24+AG24+AR24</f>
        <v>0.64312267657992561</v>
      </c>
      <c r="K24" s="70">
        <v>269</v>
      </c>
      <c r="L24" s="53"/>
      <c r="M24" s="53"/>
      <c r="N24" s="53">
        <v>21</v>
      </c>
      <c r="O24" s="53">
        <v>77</v>
      </c>
      <c r="P24" s="53">
        <v>14</v>
      </c>
      <c r="Q24" s="53">
        <v>25</v>
      </c>
      <c r="R24" s="53">
        <v>5</v>
      </c>
      <c r="S24" s="53">
        <v>4</v>
      </c>
      <c r="T24" s="59">
        <v>1</v>
      </c>
      <c r="U24" s="116">
        <f t="shared" ref="U24" si="80">(N24+O24+P24+Q24+R24) /K24</f>
        <v>0.52788104089219334</v>
      </c>
      <c r="V24" s="105">
        <f t="shared" ref="V24" si="81">(N24+O24+P24+Q24+R24+S24+T24)/K24</f>
        <v>0.54646840148698883</v>
      </c>
      <c r="W24" s="53"/>
      <c r="X24" s="53"/>
      <c r="Y24" s="53">
        <v>0</v>
      </c>
      <c r="Z24" s="53">
        <v>0</v>
      </c>
      <c r="AA24" s="53">
        <v>0</v>
      </c>
      <c r="AB24" s="53">
        <v>0</v>
      </c>
      <c r="AC24" s="53">
        <v>0</v>
      </c>
      <c r="AD24" s="53">
        <v>0</v>
      </c>
      <c r="AE24" s="59">
        <v>0</v>
      </c>
      <c r="AF24" s="104">
        <f t="shared" ref="AF24" si="82">(Y24+Z24+AA24+AB24+AC24) /K24</f>
        <v>0</v>
      </c>
      <c r="AG24" s="105">
        <f t="shared" ref="AG24" si="83">(Y24+Z24+AA24+AB24+AC24+AD24+AE24)/K24</f>
        <v>0</v>
      </c>
      <c r="AH24" s="53"/>
      <c r="AI24" s="53"/>
      <c r="AJ24" s="53">
        <v>0</v>
      </c>
      <c r="AK24" s="53">
        <v>0</v>
      </c>
      <c r="AL24" s="53">
        <v>18</v>
      </c>
      <c r="AM24" s="53">
        <v>4</v>
      </c>
      <c r="AN24" s="53">
        <v>2</v>
      </c>
      <c r="AO24" s="53">
        <v>0</v>
      </c>
      <c r="AP24" s="59">
        <v>2</v>
      </c>
      <c r="AQ24" s="104">
        <f t="shared" ref="AQ24" si="84">(AJ24+AK24+AL24+AM24+AN24) /K24</f>
        <v>8.9219330855018583E-2</v>
      </c>
      <c r="AR24" s="105">
        <f t="shared" ref="AR24" si="85">(AJ24+AK24+AL24+AM24+AN24+AO24+AP24)/K24</f>
        <v>9.6654275092936809E-2</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8"/>
      <c r="O28" s="58"/>
      <c r="P28" s="58"/>
      <c r="Q28" s="58"/>
      <c r="R28" s="58"/>
      <c r="S28" s="58"/>
      <c r="T28" s="59"/>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17" t="s">
        <v>4</v>
      </c>
      <c r="J29" s="117" t="s">
        <v>4</v>
      </c>
      <c r="K29" s="61" t="s">
        <v>5</v>
      </c>
      <c r="L29" s="58"/>
      <c r="M29" s="58"/>
      <c r="N29" s="56"/>
      <c r="O29" s="58"/>
      <c r="P29" s="58"/>
      <c r="Q29" s="58"/>
      <c r="R29" s="58"/>
      <c r="S29" s="58"/>
      <c r="T29" s="59"/>
      <c r="U29" s="104"/>
      <c r="V29" s="105"/>
      <c r="W29" s="58"/>
      <c r="X29" s="58"/>
      <c r="Y29" s="58"/>
      <c r="Z29" s="58"/>
      <c r="AA29" s="58"/>
      <c r="AB29" s="58"/>
      <c r="AC29" s="58"/>
      <c r="AD29" s="58"/>
      <c r="AE29" s="59"/>
      <c r="AF29" s="104"/>
      <c r="AG29" s="105"/>
      <c r="AH29" s="58"/>
      <c r="AI29" s="58"/>
      <c r="AJ29" s="58"/>
      <c r="AK29" s="58"/>
      <c r="AL29" s="58"/>
      <c r="AM29" s="58"/>
      <c r="AN29" s="58"/>
      <c r="AO29" s="58"/>
      <c r="AP29" s="59"/>
      <c r="AQ29" s="104"/>
      <c r="AR29" s="105"/>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 si="86">U30+AF30+AQ30</f>
        <v>0.58487247141600707</v>
      </c>
      <c r="J30" s="116">
        <f t="shared" ref="J30" si="87">V30+AG30+AR30</f>
        <v>0.67546174142480209</v>
      </c>
      <c r="K30" s="71">
        <v>1137</v>
      </c>
      <c r="L30" s="53"/>
      <c r="M30" s="53"/>
      <c r="N30" s="53">
        <v>10</v>
      </c>
      <c r="O30" s="53">
        <v>119</v>
      </c>
      <c r="P30" s="53">
        <v>105</v>
      </c>
      <c r="Q30" s="53">
        <v>176</v>
      </c>
      <c r="R30" s="53">
        <v>147</v>
      </c>
      <c r="S30" s="53">
        <v>34</v>
      </c>
      <c r="T30" s="59">
        <v>17</v>
      </c>
      <c r="U30" s="116">
        <f t="shared" ref="U30" si="88">(N30+O30+P30+Q30+R30) /K30</f>
        <v>0.48988566402814426</v>
      </c>
      <c r="V30" s="105">
        <f t="shared" ref="V30" si="89">(N30+O30+P30+Q30+R30+S30+T30)/K30</f>
        <v>0.53474054529463499</v>
      </c>
      <c r="W30" s="53"/>
      <c r="X30" s="53"/>
      <c r="Y30" s="53">
        <v>2</v>
      </c>
      <c r="Z30" s="53">
        <v>1</v>
      </c>
      <c r="AA30" s="53">
        <v>4</v>
      </c>
      <c r="AB30" s="53">
        <v>14</v>
      </c>
      <c r="AC30" s="53">
        <v>40</v>
      </c>
      <c r="AD30" s="53">
        <v>24</v>
      </c>
      <c r="AE30" s="59">
        <v>14</v>
      </c>
      <c r="AF30" s="104">
        <f t="shared" ref="AF30" si="90">(Y30+Z30+AA30+AB30+AC30) /K30</f>
        <v>5.3649956024626209E-2</v>
      </c>
      <c r="AG30" s="105">
        <f t="shared" ref="AG30" si="91">(Y30+Z30+AA30+AB30+AC30+AD30+AE30)/K30</f>
        <v>8.7071240105540904E-2</v>
      </c>
      <c r="AH30" s="53"/>
      <c r="AI30" s="53"/>
      <c r="AJ30" s="53">
        <v>0</v>
      </c>
      <c r="AK30" s="53">
        <v>2</v>
      </c>
      <c r="AL30" s="53">
        <v>15</v>
      </c>
      <c r="AM30" s="53">
        <v>15</v>
      </c>
      <c r="AN30" s="53">
        <v>15</v>
      </c>
      <c r="AO30" s="53">
        <v>9</v>
      </c>
      <c r="AP30" s="59">
        <v>5</v>
      </c>
      <c r="AQ30" s="104">
        <f t="shared" ref="AQ30" si="92">(AJ30+AK30+AL30+AM30+AN30) /K30</f>
        <v>4.1336851363236587E-2</v>
      </c>
      <c r="AR30" s="105">
        <f t="shared" ref="AR30" si="93">(AJ30+AK30+AL30+AM30+AN30+AO30+AP30)/K30</f>
        <v>5.3649956024626209E-2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ref="I31" si="94">U31+AF31+AQ31</f>
        <v>0.75</v>
      </c>
      <c r="J31" s="116">
        <f t="shared" ref="J31" si="95">V31+AG31+AR31</f>
        <v>0.75</v>
      </c>
      <c r="K31" s="70">
        <v>24</v>
      </c>
      <c r="L31" s="53"/>
      <c r="M31" s="53"/>
      <c r="N31" s="53"/>
      <c r="O31" s="53">
        <v>0</v>
      </c>
      <c r="P31" s="53">
        <v>10</v>
      </c>
      <c r="Q31" s="53">
        <v>7</v>
      </c>
      <c r="R31" s="53">
        <v>1</v>
      </c>
      <c r="S31" s="53">
        <v>0</v>
      </c>
      <c r="T31" s="59">
        <v>0</v>
      </c>
      <c r="U31" s="116">
        <f t="shared" ref="U31" si="96">(O31+P31+Q31+R31) /K31</f>
        <v>0.75</v>
      </c>
      <c r="V31" s="105">
        <f t="shared" ref="V31" si="97">(O31+P31+Q31+R31+S31+T31)/K31</f>
        <v>0.75</v>
      </c>
      <c r="W31" s="53"/>
      <c r="X31" s="53"/>
      <c r="Y31" s="53"/>
      <c r="Z31" s="53">
        <v>0</v>
      </c>
      <c r="AA31" s="53">
        <v>0</v>
      </c>
      <c r="AB31" s="53">
        <v>0</v>
      </c>
      <c r="AC31" s="53">
        <v>0</v>
      </c>
      <c r="AD31" s="53">
        <v>0</v>
      </c>
      <c r="AE31" s="59">
        <v>0</v>
      </c>
      <c r="AF31" s="128">
        <f t="shared" ref="AF31" si="98">(Z31+AA31+AB31+AC31) /K31</f>
        <v>0</v>
      </c>
      <c r="AG31" s="105">
        <f t="shared" ref="AG31" si="99">(Z31+AA31+AB31+AC31+AD31+AE31)/K31</f>
        <v>0</v>
      </c>
      <c r="AH31" s="53"/>
      <c r="AI31" s="53"/>
      <c r="AJ31" s="53"/>
      <c r="AK31" s="53">
        <v>0</v>
      </c>
      <c r="AL31" s="53">
        <v>0</v>
      </c>
      <c r="AM31" s="53">
        <v>0</v>
      </c>
      <c r="AN31" s="53">
        <v>0</v>
      </c>
      <c r="AO31" s="53">
        <v>0</v>
      </c>
      <c r="AP31" s="59">
        <v>0</v>
      </c>
      <c r="AQ31" s="104">
        <f t="shared" ref="AQ31" si="100">(AK31+AL31+AM31+AN31) /K31</f>
        <v>0</v>
      </c>
      <c r="AR31" s="105">
        <f t="shared" ref="AR31" si="101">(AK31+AL31+AM31+AN31+AO31+AP31)/K31</f>
        <v>0</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46"/>
      <c r="AZ33" s="46"/>
      <c r="BA33" s="46"/>
      <c r="BB33" s="46"/>
      <c r="BC33" s="46"/>
      <c r="BD33" s="46"/>
      <c r="BE33" s="46"/>
      <c r="BF33" s="51"/>
    </row>
    <row r="34" spans="2:58" s="3" customFormat="1" x14ac:dyDescent="0.25">
      <c r="B34" s="14"/>
      <c r="C34" s="5" t="s">
        <v>44</v>
      </c>
      <c r="D34" s="5"/>
      <c r="E34" s="5"/>
      <c r="F34" s="53" t="s">
        <v>0</v>
      </c>
      <c r="G34" s="53" t="s">
        <v>20</v>
      </c>
      <c r="H34" s="54">
        <v>1</v>
      </c>
      <c r="I34" s="105">
        <f t="shared" ref="I34" si="102">U34+AF34+AQ34</f>
        <v>0.76504629629629628</v>
      </c>
      <c r="J34" s="116">
        <f t="shared" ref="J34" si="103">V34+AG34+AR34</f>
        <v>0.80054012345679015</v>
      </c>
      <c r="K34" s="71">
        <v>2592</v>
      </c>
      <c r="L34" s="73"/>
      <c r="M34" s="53"/>
      <c r="N34" s="53"/>
      <c r="O34" s="53"/>
      <c r="P34" s="53"/>
      <c r="Q34" s="73">
        <v>1571</v>
      </c>
      <c r="R34" s="53">
        <v>407</v>
      </c>
      <c r="S34" s="53">
        <v>63</v>
      </c>
      <c r="T34" s="59">
        <v>12</v>
      </c>
      <c r="U34" s="116">
        <f t="shared" ref="U34" si="104">(Q34+R34)/K34</f>
        <v>0.76311728395061729</v>
      </c>
      <c r="V34" s="105">
        <f t="shared" ref="V34" si="105">(Q34+R34+S34+T34)/K34</f>
        <v>0.79205246913580252</v>
      </c>
      <c r="W34" s="53"/>
      <c r="X34" s="53"/>
      <c r="Y34" s="53"/>
      <c r="Z34" s="53"/>
      <c r="AA34" s="53"/>
      <c r="AB34" s="53">
        <v>0</v>
      </c>
      <c r="AC34" s="53">
        <v>0</v>
      </c>
      <c r="AD34" s="53">
        <v>2</v>
      </c>
      <c r="AE34" s="59">
        <v>2</v>
      </c>
      <c r="AF34" s="104">
        <f t="shared" ref="AF34" si="106">(AB34+AC34)/K34</f>
        <v>0</v>
      </c>
      <c r="AG34" s="105">
        <f t="shared" ref="AG34" si="107">(AB34+AC34+AD34+AE34)/K34</f>
        <v>1.5432098765432098E-3</v>
      </c>
      <c r="AH34" s="53"/>
      <c r="AI34" s="53"/>
      <c r="AJ34" s="53"/>
      <c r="AK34" s="53"/>
      <c r="AL34" s="53"/>
      <c r="AM34" s="53">
        <v>1</v>
      </c>
      <c r="AN34" s="53">
        <v>4</v>
      </c>
      <c r="AO34" s="53">
        <v>9</v>
      </c>
      <c r="AP34" s="59">
        <v>4</v>
      </c>
      <c r="AQ34" s="104">
        <f t="shared" ref="AQ34" si="108">(AM34+AN34)/K34</f>
        <v>1.9290123456790122E-3</v>
      </c>
      <c r="AR34" s="105">
        <f t="shared" ref="AR34" si="109">(AM34+AN34+AO34+AP34)/K34</f>
        <v>6.9444444444444441E-3</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ref="I35" si="110">U35+AF35+AQ35</f>
        <v>0.6930891400772643</v>
      </c>
      <c r="J35" s="116">
        <f t="shared" ref="J35" si="111">V35+AG35+AR35</f>
        <v>0.76577478895407058</v>
      </c>
      <c r="K35" s="71">
        <v>6989</v>
      </c>
      <c r="L35" s="53"/>
      <c r="M35" s="73"/>
      <c r="N35" s="53"/>
      <c r="O35" s="53"/>
      <c r="P35" s="53">
        <v>81</v>
      </c>
      <c r="Q35" s="53">
        <v>3315</v>
      </c>
      <c r="R35" s="53">
        <v>1376</v>
      </c>
      <c r="S35" s="53">
        <v>322</v>
      </c>
      <c r="T35" s="59">
        <v>116</v>
      </c>
      <c r="U35" s="116">
        <f t="shared" ref="U35" si="112">(P35+Q35+R35)/K35</f>
        <v>0.68278723708685074</v>
      </c>
      <c r="V35" s="105">
        <f t="shared" ref="V35" si="113">(P35+Q35+R35+S35+T35)/K35</f>
        <v>0.7454571469451996</v>
      </c>
      <c r="W35" s="53"/>
      <c r="X35" s="53"/>
      <c r="Y35" s="53"/>
      <c r="Z35" s="53"/>
      <c r="AA35" s="53">
        <v>0</v>
      </c>
      <c r="AB35" s="53">
        <v>2</v>
      </c>
      <c r="AC35" s="53">
        <v>11</v>
      </c>
      <c r="AD35" s="53">
        <v>9</v>
      </c>
      <c r="AE35" s="59">
        <v>11</v>
      </c>
      <c r="AF35" s="104">
        <f t="shared" ref="AF35" si="114">(AA35+AB35+AC35)/K35</f>
        <v>1.8600658177135498E-3</v>
      </c>
      <c r="AG35" s="105">
        <f t="shared" ref="AG35" si="115">(AA35+AB35+AC35+AD35+AE35)/K35</f>
        <v>4.7217055372728569E-3</v>
      </c>
      <c r="AH35" s="53"/>
      <c r="AI35" s="53"/>
      <c r="AJ35" s="53"/>
      <c r="AK35" s="53"/>
      <c r="AL35" s="53">
        <v>15</v>
      </c>
      <c r="AM35" s="53">
        <v>21</v>
      </c>
      <c r="AN35" s="53">
        <v>23</v>
      </c>
      <c r="AO35" s="53">
        <v>20</v>
      </c>
      <c r="AP35" s="59">
        <v>30</v>
      </c>
      <c r="AQ35" s="104">
        <f t="shared" ref="AQ35" si="116">(AL35+AM35+AN35)/K35</f>
        <v>8.4418371726999574E-3</v>
      </c>
      <c r="AR35" s="105">
        <f t="shared" ref="AR35" si="117">(AL35+AM35+AN35+AO35+AP35)/K35</f>
        <v>1.5595936471598225E-2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ref="I36" si="118">U36+AF36+AQ36</f>
        <v>0.72799999999999998</v>
      </c>
      <c r="J36" s="116">
        <f t="shared" ref="J36" si="119">V36+AG36+AR36</f>
        <v>0.7884444444444445</v>
      </c>
      <c r="K36" s="71">
        <v>1125</v>
      </c>
      <c r="L36" s="53"/>
      <c r="M36" s="53"/>
      <c r="N36" s="53">
        <v>44</v>
      </c>
      <c r="O36" s="53">
        <v>248</v>
      </c>
      <c r="P36" s="53">
        <v>171</v>
      </c>
      <c r="Q36" s="53">
        <v>124</v>
      </c>
      <c r="R36" s="53">
        <v>70</v>
      </c>
      <c r="S36" s="53">
        <v>39</v>
      </c>
      <c r="T36" s="59">
        <v>20</v>
      </c>
      <c r="U36" s="116">
        <f t="shared" ref="U36" si="120">(N36+O36+P36+Q36+R36) /K36</f>
        <v>0.58399999999999996</v>
      </c>
      <c r="V36" s="105">
        <f t="shared" ref="V36" si="121">(N36+O36+P36+Q36+R36+S36+T36)/K36</f>
        <v>0.63644444444444448</v>
      </c>
      <c r="W36" s="53"/>
      <c r="X36" s="53"/>
      <c r="Y36" s="53">
        <v>0</v>
      </c>
      <c r="Z36" s="53">
        <v>0</v>
      </c>
      <c r="AA36" s="53">
        <v>0</v>
      </c>
      <c r="AB36" s="53">
        <v>2</v>
      </c>
      <c r="AC36" s="53">
        <v>1</v>
      </c>
      <c r="AD36" s="53">
        <v>2</v>
      </c>
      <c r="AE36" s="59">
        <v>2</v>
      </c>
      <c r="AF36" s="104">
        <f t="shared" ref="AF36" si="122">(Y36+Z36+AA36+AB36+AC36) /K36</f>
        <v>2.6666666666666666E-3</v>
      </c>
      <c r="AG36" s="105">
        <f t="shared" ref="AG36" si="123">(Y36+Z36+AA36+AB36+AC36+AD36+AE36)/K36</f>
        <v>6.2222222222222219E-3</v>
      </c>
      <c r="AH36" s="53"/>
      <c r="AI36" s="53"/>
      <c r="AJ36" s="53">
        <v>70</v>
      </c>
      <c r="AK36" s="53">
        <v>31</v>
      </c>
      <c r="AL36" s="53">
        <v>31</v>
      </c>
      <c r="AM36" s="53">
        <v>22</v>
      </c>
      <c r="AN36" s="53">
        <v>5</v>
      </c>
      <c r="AO36" s="53">
        <v>4</v>
      </c>
      <c r="AP36" s="59">
        <v>1</v>
      </c>
      <c r="AQ36" s="104">
        <f t="shared" ref="AQ36" si="124">(AJ36+AK36+AL36+AM36+AN36) /K36</f>
        <v>0.14133333333333334</v>
      </c>
      <c r="AR36" s="105">
        <f t="shared" ref="AR36" si="125">(AJ36+AK36+AL36+AM36+AN36+AO36+AP36)/K36</f>
        <v>0.14577777777777778</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s="3" customFormat="1" x14ac:dyDescent="0.25">
      <c r="B40" s="14"/>
      <c r="C40" s="5" t="s">
        <v>45</v>
      </c>
      <c r="D40" s="5"/>
      <c r="E40" s="5"/>
      <c r="F40" s="5" t="s">
        <v>0</v>
      </c>
      <c r="G40" s="53" t="s">
        <v>20</v>
      </c>
      <c r="H40" s="26">
        <v>1</v>
      </c>
      <c r="I40" s="119" t="s">
        <v>4</v>
      </c>
      <c r="J40" s="119" t="s">
        <v>4</v>
      </c>
      <c r="K40" s="12" t="s">
        <v>5</v>
      </c>
      <c r="L40" s="25"/>
      <c r="M40" s="25"/>
      <c r="N40" s="25"/>
      <c r="O40" s="25"/>
      <c r="P40" s="25"/>
      <c r="Q40" s="25"/>
      <c r="R40" s="25"/>
      <c r="S40" s="25"/>
      <c r="T40" s="27"/>
      <c r="U40" s="108"/>
      <c r="V40" s="109"/>
      <c r="W40" s="25"/>
      <c r="X40" s="25"/>
      <c r="Y40" s="25"/>
      <c r="Z40" s="25"/>
      <c r="AA40" s="25"/>
      <c r="AB40" s="25"/>
      <c r="AC40" s="25"/>
      <c r="AD40" s="25"/>
      <c r="AE40" s="27"/>
      <c r="AF40" s="108"/>
      <c r="AG40" s="109"/>
      <c r="AH40" s="25"/>
      <c r="AI40" s="25"/>
      <c r="AJ40" s="25"/>
      <c r="AK40" s="25"/>
      <c r="AL40" s="25"/>
      <c r="AM40" s="25"/>
      <c r="AN40" s="25"/>
      <c r="AO40" s="25"/>
      <c r="AP40" s="27"/>
      <c r="AQ40" s="108"/>
      <c r="AR40" s="109"/>
      <c r="AS40" s="76"/>
      <c r="AT40" s="46"/>
      <c r="AU40" s="46"/>
      <c r="AV40" s="46"/>
      <c r="AW40" s="46"/>
      <c r="AX40" s="46"/>
      <c r="AY40" s="46"/>
      <c r="AZ40" s="46"/>
      <c r="BA40" s="46"/>
      <c r="BB40" s="46"/>
      <c r="BC40" s="46"/>
      <c r="BD40" s="46"/>
      <c r="BE40" s="46"/>
      <c r="BF40" s="47"/>
    </row>
    <row r="41" spans="2:58" s="3" customFormat="1" x14ac:dyDescent="0.25">
      <c r="B41" s="14"/>
      <c r="C41" s="5"/>
      <c r="D41" s="5"/>
      <c r="E41" s="5"/>
      <c r="F41" s="5" t="s">
        <v>6</v>
      </c>
      <c r="G41" s="53" t="s">
        <v>20</v>
      </c>
      <c r="H41" s="26">
        <v>2</v>
      </c>
      <c r="I41" s="119" t="s">
        <v>4</v>
      </c>
      <c r="J41" s="119" t="s">
        <v>4</v>
      </c>
      <c r="K41" s="12" t="s">
        <v>5</v>
      </c>
      <c r="L41" s="25"/>
      <c r="M41" s="25"/>
      <c r="N41" s="28"/>
      <c r="O41" s="25"/>
      <c r="P41" s="25"/>
      <c r="Q41" s="25"/>
      <c r="R41" s="25"/>
      <c r="S41" s="25"/>
      <c r="T41" s="27"/>
      <c r="U41" s="108"/>
      <c r="V41" s="109"/>
      <c r="W41" s="25"/>
      <c r="X41" s="25"/>
      <c r="Y41" s="25"/>
      <c r="Z41" s="25"/>
      <c r="AA41" s="25"/>
      <c r="AB41" s="25"/>
      <c r="AC41" s="25"/>
      <c r="AD41" s="25"/>
      <c r="AE41" s="27"/>
      <c r="AF41" s="108"/>
      <c r="AG41" s="109"/>
      <c r="AH41" s="25"/>
      <c r="AI41" s="25"/>
      <c r="AJ41" s="25"/>
      <c r="AK41" s="25"/>
      <c r="AL41" s="25"/>
      <c r="AM41" s="25"/>
      <c r="AN41" s="25"/>
      <c r="AO41" s="25"/>
      <c r="AP41" s="27"/>
      <c r="AQ41" s="108"/>
      <c r="AR41" s="109"/>
      <c r="AS41" s="76"/>
      <c r="AT41" s="46"/>
      <c r="AU41" s="46"/>
      <c r="AV41" s="46"/>
      <c r="AW41" s="46"/>
      <c r="AX41" s="46"/>
      <c r="AY41" s="46"/>
      <c r="AZ41" s="46"/>
      <c r="BA41" s="46"/>
      <c r="BB41" s="46"/>
      <c r="BC41" s="46"/>
      <c r="BD41" s="46"/>
      <c r="BE41" s="46"/>
      <c r="BF41" s="47"/>
    </row>
    <row r="42" spans="2:58" s="3" customFormat="1" x14ac:dyDescent="0.25">
      <c r="B42" s="14"/>
      <c r="C42" s="5"/>
      <c r="D42" s="5"/>
      <c r="E42" s="5"/>
      <c r="F42" s="5" t="s">
        <v>1</v>
      </c>
      <c r="G42" s="53" t="s">
        <v>20</v>
      </c>
      <c r="H42" s="26">
        <v>4</v>
      </c>
      <c r="I42" s="111">
        <f t="shared" ref="I42" si="126">U42+AF42+AQ42</f>
        <v>0.48169014084507045</v>
      </c>
      <c r="J42" s="120">
        <f t="shared" ref="J42" si="127">V42+AG42+AR42</f>
        <v>0.58591549295774648</v>
      </c>
      <c r="K42" s="40">
        <v>355</v>
      </c>
      <c r="L42" s="38"/>
      <c r="M42" s="38"/>
      <c r="N42" s="38">
        <v>1</v>
      </c>
      <c r="O42" s="38">
        <v>7</v>
      </c>
      <c r="P42" s="38">
        <v>11</v>
      </c>
      <c r="Q42" s="38">
        <v>72</v>
      </c>
      <c r="R42" s="38">
        <v>65</v>
      </c>
      <c r="S42" s="38">
        <v>13</v>
      </c>
      <c r="T42" s="39">
        <v>5</v>
      </c>
      <c r="U42" s="120">
        <f t="shared" ref="U42" si="128">(N42+O42+P42+Q42+R42) /K42</f>
        <v>0.43943661971830988</v>
      </c>
      <c r="V42" s="111">
        <f t="shared" ref="V42" si="129">(N42+O42+P42+Q42+R42+S42+T42)/K42</f>
        <v>0.49014084507042255</v>
      </c>
      <c r="W42" s="38"/>
      <c r="X42" s="38"/>
      <c r="Y42" s="38">
        <v>0</v>
      </c>
      <c r="Z42" s="38">
        <v>0</v>
      </c>
      <c r="AA42" s="38">
        <v>0</v>
      </c>
      <c r="AB42" s="38">
        <v>2</v>
      </c>
      <c r="AC42" s="38">
        <v>0</v>
      </c>
      <c r="AD42" s="38">
        <v>5</v>
      </c>
      <c r="AE42" s="39">
        <v>4</v>
      </c>
      <c r="AF42" s="110">
        <f t="shared" ref="AF42" si="130">(Y42+Z42+AA42+AB42+AC42) /K42</f>
        <v>5.6338028169014088E-3</v>
      </c>
      <c r="AG42" s="111">
        <f t="shared" ref="AG42" si="131">(Y42+Z42+AA42+AB42+AC42+AD42+AE42)/K42</f>
        <v>3.0985915492957747E-2</v>
      </c>
      <c r="AH42" s="38"/>
      <c r="AI42" s="38"/>
      <c r="AJ42" s="38">
        <v>0</v>
      </c>
      <c r="AK42" s="38">
        <v>1</v>
      </c>
      <c r="AL42" s="38">
        <v>3</v>
      </c>
      <c r="AM42" s="38">
        <v>6</v>
      </c>
      <c r="AN42" s="38">
        <v>3</v>
      </c>
      <c r="AO42" s="38">
        <v>6</v>
      </c>
      <c r="AP42" s="39">
        <v>4</v>
      </c>
      <c r="AQ42" s="110">
        <f t="shared" ref="AQ42" si="132">(AJ42+AK42+AL42+AM42+AN42) /K42</f>
        <v>3.6619718309859155E-2</v>
      </c>
      <c r="AR42" s="111">
        <f t="shared" ref="AR42" si="133">(AJ42+AK42+AL42+AM42+AN42+AO42+AP42)/K42</f>
        <v>6.4788732394366194E-2</v>
      </c>
      <c r="AS42" s="76"/>
      <c r="AT42" s="46"/>
      <c r="AU42" s="46"/>
      <c r="AV42" s="46"/>
      <c r="AW42" s="46"/>
      <c r="AX42" s="46"/>
      <c r="AY42" s="46"/>
      <c r="AZ42" s="46"/>
      <c r="BA42" s="46"/>
      <c r="BB42" s="46"/>
      <c r="BC42" s="46"/>
      <c r="BD42" s="46"/>
      <c r="BE42" s="46"/>
      <c r="BF42" s="47"/>
    </row>
    <row r="43" spans="2:58" s="3" customFormat="1" x14ac:dyDescent="0.25">
      <c r="B43" s="14"/>
      <c r="C43" s="5"/>
      <c r="D43" s="5"/>
      <c r="E43" s="5"/>
      <c r="F43" s="5" t="s">
        <v>2</v>
      </c>
      <c r="G43" s="53" t="s">
        <v>20</v>
      </c>
      <c r="H43" s="26">
        <v>3</v>
      </c>
      <c r="I43" s="119" t="s">
        <v>4</v>
      </c>
      <c r="J43" s="119" t="s">
        <v>4</v>
      </c>
      <c r="K43" s="13" t="s">
        <v>5</v>
      </c>
      <c r="L43" s="28"/>
      <c r="M43" s="28"/>
      <c r="N43" s="28"/>
      <c r="O43" s="28"/>
      <c r="P43" s="28"/>
      <c r="Q43" s="28"/>
      <c r="R43" s="28"/>
      <c r="S43" s="28"/>
      <c r="T43" s="29"/>
      <c r="U43" s="108"/>
      <c r="V43" s="109"/>
      <c r="W43" s="25"/>
      <c r="X43" s="25"/>
      <c r="Y43" s="25"/>
      <c r="Z43" s="25"/>
      <c r="AA43" s="25"/>
      <c r="AB43" s="25"/>
      <c r="AC43" s="25"/>
      <c r="AD43" s="25"/>
      <c r="AE43" s="27"/>
      <c r="AF43" s="108"/>
      <c r="AG43" s="109"/>
      <c r="AH43" s="25"/>
      <c r="AI43" s="25"/>
      <c r="AJ43" s="25"/>
      <c r="AK43" s="25"/>
      <c r="AL43" s="25"/>
      <c r="AM43" s="25"/>
      <c r="AN43" s="25"/>
      <c r="AO43" s="25"/>
      <c r="AP43" s="27"/>
      <c r="AQ43" s="108"/>
      <c r="AR43" s="109"/>
      <c r="AS43" s="76"/>
      <c r="AT43" s="46"/>
      <c r="AU43" s="46"/>
      <c r="AV43" s="46"/>
      <c r="AW43" s="46"/>
      <c r="AX43" s="46"/>
      <c r="AY43" s="46"/>
      <c r="AZ43" s="46"/>
      <c r="BA43" s="46"/>
      <c r="BB43" s="46"/>
      <c r="BC43" s="46"/>
      <c r="BD43" s="46"/>
      <c r="BE43" s="46"/>
      <c r="BF43" s="47"/>
    </row>
    <row r="44" spans="2:58" s="31" customFormat="1" x14ac:dyDescent="0.25">
      <c r="B44" s="14"/>
      <c r="C44" s="25"/>
      <c r="D44" s="25"/>
      <c r="E44" s="25"/>
      <c r="F44" s="25" t="s">
        <v>3</v>
      </c>
      <c r="G44" s="53" t="s">
        <v>20</v>
      </c>
      <c r="H44" s="30">
        <v>6</v>
      </c>
      <c r="I44" s="119" t="s">
        <v>4</v>
      </c>
      <c r="J44" s="119" t="s">
        <v>4</v>
      </c>
      <c r="K44" s="13" t="s">
        <v>5</v>
      </c>
      <c r="L44" s="28"/>
      <c r="M44" s="28"/>
      <c r="N44" s="28"/>
      <c r="O44" s="28"/>
      <c r="P44" s="28"/>
      <c r="Q44" s="28"/>
      <c r="R44" s="28"/>
      <c r="S44" s="28"/>
      <c r="T44" s="29"/>
      <c r="U44" s="108"/>
      <c r="V44" s="109"/>
      <c r="W44" s="25"/>
      <c r="X44" s="25"/>
      <c r="Y44" s="25"/>
      <c r="Z44" s="25"/>
      <c r="AA44" s="25"/>
      <c r="AB44" s="25"/>
      <c r="AC44" s="25"/>
      <c r="AD44" s="25"/>
      <c r="AE44" s="27"/>
      <c r="AF44" s="108"/>
      <c r="AG44" s="109"/>
      <c r="AH44" s="25"/>
      <c r="AI44" s="25"/>
      <c r="AJ44" s="25"/>
      <c r="AK44" s="25"/>
      <c r="AL44" s="25"/>
      <c r="AM44" s="25"/>
      <c r="AN44" s="25"/>
      <c r="AO44" s="25"/>
      <c r="AP44" s="27"/>
      <c r="AQ44" s="108"/>
      <c r="AR44" s="109"/>
      <c r="AS44" s="76"/>
      <c r="AT44" s="46"/>
      <c r="AU44" s="46"/>
      <c r="AV44" s="46"/>
      <c r="AW44" s="46"/>
      <c r="AX44" s="46"/>
      <c r="AY44" s="46"/>
      <c r="AZ44" s="46"/>
      <c r="BA44" s="46"/>
      <c r="BB44" s="46"/>
      <c r="BC44" s="46"/>
      <c r="BD44" s="46"/>
      <c r="BE44" s="46"/>
      <c r="BF44" s="46"/>
    </row>
    <row r="45" spans="2:58" s="37" customFormat="1" ht="15.75" thickBot="1" x14ac:dyDescent="0.3">
      <c r="B45" s="32"/>
      <c r="C45" s="7"/>
      <c r="D45" s="7"/>
      <c r="E45" s="7"/>
      <c r="F45" s="41"/>
      <c r="G45" s="41"/>
      <c r="H45" s="33"/>
      <c r="I45" s="121"/>
      <c r="J45" s="121"/>
      <c r="K45" s="24"/>
      <c r="L45" s="34"/>
      <c r="M45" s="34"/>
      <c r="N45" s="34"/>
      <c r="O45" s="34"/>
      <c r="P45" s="34"/>
      <c r="Q45" s="34"/>
      <c r="R45" s="34"/>
      <c r="S45" s="34"/>
      <c r="T45" s="35"/>
      <c r="U45" s="112"/>
      <c r="V45" s="113"/>
      <c r="W45" s="7"/>
      <c r="X45" s="7"/>
      <c r="Y45" s="7"/>
      <c r="Z45" s="7"/>
      <c r="AA45" s="7"/>
      <c r="AB45" s="7"/>
      <c r="AC45" s="7"/>
      <c r="AD45" s="7"/>
      <c r="AE45" s="36"/>
      <c r="AF45" s="112"/>
      <c r="AG45" s="113"/>
      <c r="AH45" s="7"/>
      <c r="AI45" s="7"/>
      <c r="AJ45" s="7"/>
      <c r="AK45" s="7"/>
      <c r="AL45" s="7"/>
      <c r="AM45" s="7"/>
      <c r="AN45" s="7"/>
      <c r="AO45" s="7"/>
      <c r="AP45" s="36"/>
      <c r="AQ45" s="112"/>
      <c r="AR45" s="113"/>
      <c r="AS45" s="76"/>
      <c r="AT45" s="46"/>
      <c r="AU45" s="46"/>
      <c r="AV45" s="46"/>
      <c r="AW45" s="46"/>
      <c r="AX45" s="46"/>
      <c r="AY45" s="46"/>
      <c r="AZ45" s="46"/>
      <c r="BA45" s="46"/>
      <c r="BB45" s="46"/>
      <c r="BC45" s="46"/>
      <c r="BD45" s="46"/>
      <c r="BE45" s="46"/>
      <c r="BF45" s="51"/>
    </row>
    <row r="46" spans="2:58" x14ac:dyDescent="0.25">
      <c r="T46" s="22"/>
      <c r="AE46" s="22"/>
      <c r="AG46" s="127"/>
      <c r="AH46" s="22"/>
      <c r="AI46" s="22"/>
      <c r="AJ46" s="22"/>
      <c r="AK46" s="22"/>
      <c r="AL46" s="22"/>
      <c r="AM46" s="22"/>
      <c r="AN46" s="22"/>
      <c r="AO46" s="22"/>
      <c r="AP46" s="22"/>
    </row>
    <row r="47" spans="2:58" x14ac:dyDescent="0.25">
      <c r="C47" s="91" t="s">
        <v>95</v>
      </c>
      <c r="H47" s="99"/>
      <c r="J47" s="126"/>
      <c r="K47"/>
      <c r="R47" s="16"/>
      <c r="T47" s="99"/>
      <c r="AC47" s="16"/>
      <c r="AE47" s="99"/>
      <c r="AF47" s="123"/>
      <c r="AG47" s="99"/>
      <c r="AN47" s="16"/>
      <c r="AO47" s="18"/>
      <c r="AP47" s="99"/>
      <c r="AR47" s="127"/>
      <c r="AS47" s="44"/>
      <c r="BE47" s="45"/>
      <c r="BF47"/>
    </row>
    <row r="48" spans="2:58" x14ac:dyDescent="0.25">
      <c r="T48" s="16"/>
      <c r="AE48" s="16"/>
      <c r="AG48" s="127"/>
      <c r="AH48" s="16"/>
      <c r="AI48" s="16"/>
      <c r="AJ48" s="16"/>
      <c r="AK48" s="16"/>
      <c r="AL48" s="16"/>
      <c r="AM48" s="16"/>
      <c r="AN48" s="16"/>
      <c r="AP48" s="16"/>
    </row>
    <row r="49" spans="4:42" x14ac:dyDescent="0.25">
      <c r="D49" s="52"/>
      <c r="T49" s="16"/>
      <c r="AE49" s="16"/>
      <c r="AG49" s="127"/>
      <c r="AH49" s="16"/>
      <c r="AI49" s="16"/>
      <c r="AJ49" s="16"/>
      <c r="AK49" s="16"/>
      <c r="AL49" s="16"/>
      <c r="AM49" s="16"/>
      <c r="AN49" s="16"/>
      <c r="AP49" s="16"/>
    </row>
    <row r="50" spans="4:42" x14ac:dyDescent="0.25">
      <c r="T50" s="16"/>
      <c r="AE50" s="16"/>
      <c r="AG50" s="127"/>
      <c r="AH50" s="16"/>
      <c r="AI50" s="16"/>
      <c r="AJ50" s="16"/>
      <c r="AK50" s="16"/>
      <c r="AL50" s="16"/>
      <c r="AM50" s="16"/>
      <c r="AN50" s="16"/>
      <c r="AP50" s="16"/>
    </row>
    <row r="51" spans="4:42" x14ac:dyDescent="0.25">
      <c r="T51" s="16"/>
      <c r="AE51" s="16"/>
      <c r="AG51" s="127"/>
      <c r="AH51" s="16"/>
      <c r="AI51" s="16"/>
      <c r="AJ51" s="16"/>
      <c r="AK51" s="16"/>
      <c r="AL51" s="16"/>
      <c r="AM51" s="16"/>
      <c r="AN51" s="16"/>
      <c r="AP51" s="16"/>
    </row>
    <row r="52" spans="4:42" x14ac:dyDescent="0.25">
      <c r="T52" s="16"/>
      <c r="AE52" s="16"/>
      <c r="AG52" s="127"/>
      <c r="AH52" s="16"/>
      <c r="AI52" s="16"/>
      <c r="AJ52" s="16"/>
      <c r="AK52" s="16"/>
      <c r="AL52" s="16"/>
      <c r="AM52" s="16"/>
      <c r="AN52" s="16"/>
      <c r="AP52" s="16"/>
    </row>
    <row r="53" spans="4:42" x14ac:dyDescent="0.25">
      <c r="T53" s="16"/>
      <c r="AE53" s="16"/>
      <c r="AG53" s="127"/>
      <c r="AH53" s="16"/>
      <c r="AI53" s="16"/>
      <c r="AJ53" s="16"/>
      <c r="AK53" s="16"/>
      <c r="AL53" s="16"/>
      <c r="AM53" s="16"/>
      <c r="AN53" s="16"/>
      <c r="AP53" s="16"/>
    </row>
    <row r="54" spans="4:42" x14ac:dyDescent="0.25">
      <c r="T54" s="16"/>
      <c r="AE54" s="16"/>
      <c r="AG54" s="127"/>
      <c r="AH54" s="16"/>
      <c r="AI54" s="16"/>
      <c r="AJ54" s="16"/>
      <c r="AK54" s="16"/>
      <c r="AL54" s="16"/>
      <c r="AM54" s="16"/>
      <c r="AN54" s="16"/>
      <c r="AP54" s="16"/>
    </row>
    <row r="55" spans="4:42" x14ac:dyDescent="0.25">
      <c r="T55" s="16"/>
      <c r="AE55" s="16"/>
      <c r="AG55" s="127"/>
      <c r="AH55" s="16"/>
      <c r="AI55" s="16"/>
      <c r="AJ55" s="16"/>
      <c r="AK55" s="16"/>
      <c r="AL55" s="16"/>
      <c r="AM55" s="16"/>
      <c r="AN55" s="16"/>
      <c r="AP55" s="16"/>
    </row>
    <row r="56" spans="4:42" x14ac:dyDescent="0.25">
      <c r="T56" s="16"/>
      <c r="AE56" s="16"/>
      <c r="AG56" s="127"/>
      <c r="AH56" s="16"/>
      <c r="AI56" s="16"/>
      <c r="AJ56" s="16"/>
      <c r="AK56" s="16"/>
      <c r="AL56" s="16"/>
      <c r="AM56" s="16"/>
      <c r="AN56" s="16"/>
      <c r="AP56" s="16"/>
    </row>
    <row r="57" spans="4:42" x14ac:dyDescent="0.25">
      <c r="T57" s="16"/>
      <c r="AE57" s="16"/>
      <c r="AG57" s="127"/>
      <c r="AH57" s="16"/>
      <c r="AI57" s="16"/>
      <c r="AJ57" s="16"/>
      <c r="AK57" s="16"/>
      <c r="AL57" s="16"/>
      <c r="AM57" s="16"/>
      <c r="AN57" s="16"/>
      <c r="AP57" s="16"/>
    </row>
    <row r="58" spans="4:42" x14ac:dyDescent="0.25">
      <c r="T58" s="16"/>
      <c r="AE58" s="16"/>
      <c r="AG58" s="127"/>
      <c r="AH58" s="16"/>
      <c r="AI58" s="16"/>
      <c r="AJ58" s="16"/>
      <c r="AK58" s="16"/>
      <c r="AL58" s="16"/>
      <c r="AM58" s="16"/>
      <c r="AN58" s="16"/>
      <c r="AP58" s="16"/>
    </row>
    <row r="59" spans="4:42" x14ac:dyDescent="0.25">
      <c r="T59" s="16"/>
      <c r="AE59" s="16"/>
      <c r="AG59" s="127"/>
      <c r="AH59" s="16"/>
      <c r="AI59" s="16"/>
      <c r="AJ59" s="16"/>
      <c r="AK59" s="16"/>
      <c r="AL59" s="16"/>
      <c r="AM59" s="16"/>
      <c r="AN59" s="16"/>
      <c r="AP59" s="16"/>
    </row>
    <row r="60" spans="4:42" x14ac:dyDescent="0.25">
      <c r="T60" s="16"/>
      <c r="AE60" s="16"/>
      <c r="AG60" s="127"/>
      <c r="AH60" s="16"/>
      <c r="AI60" s="16"/>
      <c r="AJ60" s="16"/>
      <c r="AK60" s="16"/>
      <c r="AL60" s="16"/>
      <c r="AM60" s="16"/>
      <c r="AN60" s="16"/>
      <c r="AP60" s="16"/>
    </row>
    <row r="61" spans="4:42" x14ac:dyDescent="0.25">
      <c r="T61" s="16"/>
      <c r="AE61" s="16"/>
      <c r="AG61" s="127"/>
      <c r="AH61" s="16"/>
      <c r="AI61" s="16"/>
      <c r="AJ61" s="16"/>
      <c r="AK61" s="16"/>
      <c r="AL61" s="16"/>
      <c r="AM61" s="16"/>
      <c r="AN61" s="16"/>
      <c r="AP61" s="16"/>
    </row>
    <row r="62" spans="4:42" x14ac:dyDescent="0.25">
      <c r="T62" s="16"/>
      <c r="AE62" s="16"/>
      <c r="AG62" s="127"/>
      <c r="AH62" s="16"/>
      <c r="AI62" s="16"/>
      <c r="AJ62" s="16"/>
      <c r="AK62" s="16"/>
      <c r="AL62" s="16"/>
      <c r="AM62" s="16"/>
      <c r="AN62" s="16"/>
      <c r="AP62" s="16"/>
    </row>
    <row r="63" spans="4:42" x14ac:dyDescent="0.25">
      <c r="T63" s="16"/>
      <c r="AE63" s="16"/>
      <c r="AG63" s="127"/>
      <c r="AH63" s="16"/>
      <c r="AI63" s="16"/>
      <c r="AJ63" s="16"/>
      <c r="AK63" s="16"/>
      <c r="AL63" s="16"/>
      <c r="AM63" s="16"/>
      <c r="AN63" s="16"/>
      <c r="AP63" s="16"/>
    </row>
    <row r="64" spans="4:42" x14ac:dyDescent="0.25">
      <c r="T64" s="16"/>
      <c r="AE64" s="16"/>
      <c r="AG64" s="127"/>
      <c r="AH64" s="16"/>
      <c r="AI64" s="16"/>
      <c r="AJ64" s="16"/>
      <c r="AK64" s="16"/>
      <c r="AL64" s="16"/>
      <c r="AM64" s="16"/>
      <c r="AN64" s="16"/>
      <c r="AP64" s="16"/>
    </row>
    <row r="65" spans="20:42" x14ac:dyDescent="0.25">
      <c r="T65" s="16"/>
      <c r="AE65" s="16"/>
      <c r="AG65" s="127"/>
      <c r="AH65" s="16"/>
      <c r="AI65" s="16"/>
      <c r="AJ65" s="16"/>
      <c r="AK65" s="16"/>
      <c r="AL65" s="16"/>
      <c r="AM65" s="16"/>
      <c r="AN65" s="16"/>
      <c r="AP65" s="16"/>
    </row>
    <row r="66" spans="20:42" x14ac:dyDescent="0.25">
      <c r="T66" s="16"/>
      <c r="AE66" s="16"/>
      <c r="AG66" s="127"/>
      <c r="AH66" s="16"/>
      <c r="AI66" s="16"/>
      <c r="AJ66" s="16"/>
      <c r="AK66" s="16"/>
      <c r="AL66" s="16"/>
      <c r="AM66" s="16"/>
      <c r="AN66" s="16"/>
      <c r="AP66" s="16"/>
    </row>
    <row r="67" spans="20:42" x14ac:dyDescent="0.25">
      <c r="T67" s="16"/>
      <c r="AE67" s="16"/>
      <c r="AG67" s="127"/>
      <c r="AH67" s="16"/>
      <c r="AI67" s="16"/>
      <c r="AJ67" s="16"/>
      <c r="AK67" s="16"/>
      <c r="AL67" s="16"/>
      <c r="AM67" s="16"/>
      <c r="AN67" s="16"/>
      <c r="AP67" s="16"/>
    </row>
    <row r="68" spans="20:42" x14ac:dyDescent="0.25">
      <c r="T68" s="16"/>
      <c r="AE68" s="16"/>
      <c r="AG68" s="127"/>
      <c r="AH68" s="16"/>
      <c r="AI68" s="16"/>
      <c r="AJ68" s="16"/>
      <c r="AK68" s="16"/>
      <c r="AL68" s="16"/>
      <c r="AM68" s="16"/>
      <c r="AN68" s="16"/>
      <c r="AP68" s="16"/>
    </row>
    <row r="69" spans="20:42" x14ac:dyDescent="0.25">
      <c r="T69" s="16"/>
      <c r="AE69" s="16"/>
      <c r="AG69" s="127"/>
      <c r="AH69" s="16"/>
      <c r="AI69" s="16"/>
      <c r="AJ69" s="16"/>
      <c r="AK69" s="16"/>
      <c r="AL69" s="16"/>
      <c r="AM69" s="16"/>
      <c r="AN69" s="16"/>
      <c r="AP69" s="16"/>
    </row>
    <row r="70" spans="20:42" x14ac:dyDescent="0.25">
      <c r="T70" s="16"/>
      <c r="AE70" s="16"/>
      <c r="AG70" s="127"/>
      <c r="AH70" s="16"/>
      <c r="AI70" s="16"/>
      <c r="AJ70" s="16"/>
      <c r="AK70" s="16"/>
      <c r="AL70" s="16"/>
      <c r="AM70" s="16"/>
      <c r="AN70" s="16"/>
      <c r="AP70" s="16"/>
    </row>
    <row r="71" spans="20:42" x14ac:dyDescent="0.25">
      <c r="T71" s="16"/>
      <c r="AE71" s="16"/>
      <c r="AG71" s="127"/>
      <c r="AH71" s="16"/>
      <c r="AI71" s="16"/>
      <c r="AJ71" s="16"/>
      <c r="AK71" s="16"/>
      <c r="AL71" s="16"/>
      <c r="AM71" s="16"/>
      <c r="AN71" s="16"/>
      <c r="AP71" s="16"/>
    </row>
    <row r="72" spans="20:42" x14ac:dyDescent="0.25">
      <c r="T72" s="16"/>
      <c r="AE72" s="16"/>
      <c r="AG72" s="127"/>
      <c r="AH72" s="16"/>
      <c r="AI72" s="16"/>
      <c r="AJ72" s="16"/>
      <c r="AK72" s="16"/>
      <c r="AL72" s="16"/>
      <c r="AM72" s="16"/>
      <c r="AN72" s="16"/>
      <c r="AP72" s="16"/>
    </row>
    <row r="73" spans="20:42" x14ac:dyDescent="0.25">
      <c r="T73" s="16"/>
      <c r="AE73" s="16"/>
      <c r="AG73" s="127"/>
      <c r="AH73" s="16"/>
      <c r="AI73" s="16"/>
      <c r="AJ73" s="16"/>
      <c r="AK73" s="16"/>
      <c r="AL73" s="16"/>
      <c r="AM73" s="16"/>
      <c r="AN73" s="16"/>
      <c r="AP73" s="16"/>
    </row>
    <row r="74" spans="20:42" x14ac:dyDescent="0.25">
      <c r="T74" s="16"/>
      <c r="AE74" s="16"/>
      <c r="AG74" s="127"/>
      <c r="AH74" s="16"/>
      <c r="AI74" s="16"/>
      <c r="AJ74" s="16"/>
      <c r="AK74" s="16"/>
      <c r="AL74" s="16"/>
      <c r="AM74" s="16"/>
      <c r="AN74" s="16"/>
      <c r="AP74" s="16"/>
    </row>
    <row r="75" spans="20:42" x14ac:dyDescent="0.25">
      <c r="T75" s="16"/>
      <c r="AE75" s="16"/>
      <c r="AG75" s="127"/>
      <c r="AH75" s="16"/>
      <c r="AI75" s="16"/>
      <c r="AJ75" s="16"/>
      <c r="AK75" s="16"/>
      <c r="AL75" s="16"/>
      <c r="AM75" s="16"/>
      <c r="AN75" s="16"/>
      <c r="AP75" s="16"/>
    </row>
    <row r="76" spans="20:42" x14ac:dyDescent="0.25">
      <c r="T76" s="16"/>
      <c r="AE76" s="16"/>
      <c r="AG76" s="127"/>
      <c r="AH76" s="16"/>
      <c r="AI76" s="16"/>
      <c r="AJ76" s="16"/>
      <c r="AK76" s="16"/>
      <c r="AL76" s="16"/>
      <c r="AM76" s="16"/>
      <c r="AN76" s="16"/>
      <c r="AP76" s="16"/>
    </row>
    <row r="77" spans="20:42" x14ac:dyDescent="0.25">
      <c r="T77" s="16"/>
      <c r="AE77" s="16"/>
      <c r="AG77" s="127"/>
      <c r="AH77" s="16"/>
      <c r="AI77" s="16"/>
      <c r="AJ77" s="16"/>
      <c r="AK77" s="16"/>
      <c r="AL77" s="16"/>
      <c r="AM77" s="16"/>
      <c r="AN77" s="16"/>
      <c r="AP77" s="16"/>
    </row>
    <row r="78" spans="20:42" x14ac:dyDescent="0.25">
      <c r="T78" s="16"/>
      <c r="AE78" s="16"/>
      <c r="AG78" s="127"/>
      <c r="AH78" s="16"/>
      <c r="AI78" s="16"/>
      <c r="AJ78" s="16"/>
      <c r="AK78" s="16"/>
      <c r="AL78" s="16"/>
      <c r="AM78" s="16"/>
      <c r="AN78" s="16"/>
      <c r="AP78" s="16"/>
    </row>
    <row r="79" spans="20:42" x14ac:dyDescent="0.25">
      <c r="T79" s="16"/>
      <c r="AE79" s="16"/>
      <c r="AG79" s="127"/>
      <c r="AH79" s="16"/>
      <c r="AI79" s="16"/>
      <c r="AJ79" s="16"/>
      <c r="AK79" s="16"/>
      <c r="AL79" s="16"/>
      <c r="AM79" s="16"/>
      <c r="AN79" s="16"/>
      <c r="AP79" s="16"/>
    </row>
    <row r="80" spans="20:42" x14ac:dyDescent="0.25">
      <c r="T80" s="16"/>
      <c r="AE80" s="16"/>
      <c r="AG80" s="127"/>
      <c r="AH80" s="16"/>
      <c r="AI80" s="16"/>
      <c r="AJ80" s="16"/>
      <c r="AK80" s="16"/>
      <c r="AL80" s="16"/>
      <c r="AM80" s="16"/>
      <c r="AN80" s="16"/>
      <c r="AP80" s="16"/>
    </row>
    <row r="81" spans="20:42" x14ac:dyDescent="0.25">
      <c r="T81" s="16"/>
      <c r="AE81" s="16"/>
      <c r="AG81" s="127"/>
      <c r="AH81" s="16"/>
      <c r="AI81" s="16"/>
      <c r="AJ81" s="16"/>
      <c r="AK81" s="16"/>
      <c r="AL81" s="16"/>
      <c r="AM81" s="16"/>
      <c r="AN81" s="16"/>
      <c r="AP81" s="16"/>
    </row>
    <row r="82" spans="20:42" x14ac:dyDescent="0.25">
      <c r="T82" s="16"/>
      <c r="AE82" s="16"/>
      <c r="AG82" s="127"/>
      <c r="AH82" s="16"/>
      <c r="AI82" s="16"/>
      <c r="AJ82" s="16"/>
      <c r="AK82" s="16"/>
      <c r="AL82" s="16"/>
      <c r="AM82" s="16"/>
      <c r="AN82" s="16"/>
      <c r="AP82" s="16"/>
    </row>
    <row r="83" spans="20:42" x14ac:dyDescent="0.25">
      <c r="T83" s="16"/>
      <c r="AE83" s="16"/>
      <c r="AG83" s="127"/>
      <c r="AH83" s="16"/>
      <c r="AI83" s="16"/>
      <c r="AJ83" s="16"/>
      <c r="AK83" s="16"/>
      <c r="AL83" s="16"/>
      <c r="AM83" s="16"/>
      <c r="AN83" s="16"/>
      <c r="AP83" s="16"/>
    </row>
    <row r="84" spans="20:42" x14ac:dyDescent="0.25">
      <c r="T84" s="16"/>
      <c r="AE84" s="16"/>
      <c r="AG84" s="127"/>
      <c r="AH84" s="16"/>
      <c r="AI84" s="16"/>
      <c r="AJ84" s="16"/>
      <c r="AK84" s="16"/>
      <c r="AL84" s="16"/>
      <c r="AM84" s="16"/>
      <c r="AN84" s="16"/>
      <c r="AP84" s="16"/>
    </row>
    <row r="85" spans="20:42" x14ac:dyDescent="0.25">
      <c r="T85" s="16"/>
      <c r="AE85" s="16"/>
      <c r="AG85" s="127"/>
      <c r="AH85" s="16"/>
      <c r="AI85" s="16"/>
      <c r="AJ85" s="16"/>
      <c r="AK85" s="16"/>
      <c r="AL85" s="16"/>
      <c r="AM85" s="16"/>
      <c r="AN85" s="16"/>
      <c r="AP85" s="16"/>
    </row>
    <row r="86" spans="20:42" x14ac:dyDescent="0.25">
      <c r="T86" s="16"/>
      <c r="AE86" s="16"/>
      <c r="AG86" s="127"/>
      <c r="AH86" s="16"/>
      <c r="AI86" s="16"/>
      <c r="AJ86" s="16"/>
      <c r="AK86" s="16"/>
      <c r="AL86" s="16"/>
      <c r="AM86" s="16"/>
      <c r="AN86" s="16"/>
      <c r="AP86" s="16"/>
    </row>
    <row r="87" spans="20:42" x14ac:dyDescent="0.25">
      <c r="T87" s="16"/>
      <c r="AE87" s="16"/>
      <c r="AG87" s="127"/>
      <c r="AH87" s="16"/>
      <c r="AI87" s="16"/>
      <c r="AJ87" s="16"/>
      <c r="AK87" s="16"/>
      <c r="AL87" s="16"/>
      <c r="AM87" s="16"/>
      <c r="AN87" s="16"/>
      <c r="AP87" s="16"/>
    </row>
    <row r="88" spans="20:42" x14ac:dyDescent="0.25">
      <c r="T88" s="16"/>
      <c r="AE88" s="16"/>
      <c r="AG88" s="127"/>
      <c r="AH88" s="16"/>
      <c r="AI88" s="16"/>
      <c r="AJ88" s="16"/>
      <c r="AK88" s="16"/>
      <c r="AL88" s="16"/>
      <c r="AM88" s="16"/>
      <c r="AN88" s="16"/>
      <c r="AP88" s="16"/>
    </row>
    <row r="89" spans="20:42" x14ac:dyDescent="0.25">
      <c r="T89" s="16"/>
      <c r="AE89" s="16"/>
      <c r="AG89" s="127"/>
      <c r="AH89" s="16"/>
      <c r="AI89" s="16"/>
      <c r="AJ89" s="16"/>
      <c r="AK89" s="16"/>
      <c r="AL89" s="16"/>
      <c r="AM89" s="16"/>
      <c r="AN89" s="16"/>
      <c r="AP89" s="16"/>
    </row>
    <row r="90" spans="20:42" x14ac:dyDescent="0.25">
      <c r="T90" s="16"/>
      <c r="AE90" s="16"/>
      <c r="AG90" s="127"/>
      <c r="AH90" s="16"/>
      <c r="AI90" s="16"/>
      <c r="AJ90" s="16"/>
      <c r="AK90" s="16"/>
      <c r="AL90" s="16"/>
      <c r="AM90" s="16"/>
      <c r="AN90" s="16"/>
      <c r="AP90" s="16"/>
    </row>
    <row r="91" spans="20:42" x14ac:dyDescent="0.25">
      <c r="T91" s="16"/>
      <c r="AE91" s="16"/>
      <c r="AG91" s="127"/>
      <c r="AH91" s="16"/>
      <c r="AI91" s="16"/>
      <c r="AJ91" s="16"/>
      <c r="AK91" s="16"/>
      <c r="AL91" s="16"/>
      <c r="AM91" s="16"/>
      <c r="AN91" s="16"/>
      <c r="AP91" s="16"/>
    </row>
    <row r="92" spans="20:42" x14ac:dyDescent="0.25">
      <c r="T92" s="16"/>
      <c r="AE92" s="16"/>
      <c r="AG92" s="127"/>
      <c r="AH92" s="16"/>
      <c r="AI92" s="16"/>
      <c r="AJ92" s="16"/>
      <c r="AK92" s="16"/>
      <c r="AL92" s="16"/>
      <c r="AM92" s="16"/>
      <c r="AN92" s="16"/>
      <c r="AP92" s="16"/>
    </row>
    <row r="93" spans="20:42" x14ac:dyDescent="0.25">
      <c r="T93" s="16"/>
      <c r="AE93" s="16"/>
      <c r="AG93" s="127"/>
      <c r="AH93" s="16"/>
      <c r="AI93" s="16"/>
      <c r="AJ93" s="16"/>
      <c r="AK93" s="16"/>
      <c r="AL93" s="16"/>
      <c r="AM93" s="16"/>
      <c r="AN93" s="16"/>
      <c r="AP93" s="16"/>
    </row>
    <row r="94" spans="20:42" x14ac:dyDescent="0.25">
      <c r="T94" s="16"/>
      <c r="AE94" s="16"/>
      <c r="AG94" s="127"/>
      <c r="AH94" s="16"/>
      <c r="AI94" s="16"/>
      <c r="AJ94" s="16"/>
      <c r="AK94" s="16"/>
      <c r="AL94" s="16"/>
      <c r="AM94" s="16"/>
      <c r="AN94" s="16"/>
      <c r="AP94" s="16"/>
    </row>
    <row r="95" spans="20:42" x14ac:dyDescent="0.25">
      <c r="T95" s="16"/>
      <c r="AE95" s="16"/>
      <c r="AG95" s="127"/>
      <c r="AH95" s="16"/>
      <c r="AI95" s="16"/>
      <c r="AJ95" s="16"/>
      <c r="AK95" s="16"/>
      <c r="AL95" s="16"/>
      <c r="AM95" s="16"/>
      <c r="AN95" s="16"/>
      <c r="AP95" s="16"/>
    </row>
    <row r="96" spans="20:42" x14ac:dyDescent="0.25">
      <c r="T96" s="16"/>
      <c r="AE96" s="16"/>
      <c r="AG96" s="127"/>
      <c r="AH96" s="16"/>
      <c r="AI96" s="16"/>
      <c r="AJ96" s="16"/>
      <c r="AK96" s="16"/>
      <c r="AL96" s="16"/>
      <c r="AM96" s="16"/>
      <c r="AN96" s="16"/>
      <c r="AP96" s="16"/>
    </row>
    <row r="97" spans="20:42" x14ac:dyDescent="0.25">
      <c r="T97" s="16"/>
      <c r="AE97" s="16"/>
      <c r="AG97" s="127"/>
      <c r="AH97" s="16"/>
      <c r="AI97" s="16"/>
      <c r="AJ97" s="16"/>
      <c r="AK97" s="16"/>
      <c r="AL97" s="16"/>
      <c r="AM97" s="16"/>
      <c r="AN97" s="16"/>
      <c r="AP97" s="16"/>
    </row>
    <row r="98" spans="20:42" x14ac:dyDescent="0.25">
      <c r="T98" s="16"/>
      <c r="AE98" s="16"/>
      <c r="AG98" s="127"/>
      <c r="AH98" s="16"/>
      <c r="AI98" s="16"/>
      <c r="AJ98" s="16"/>
      <c r="AK98" s="16"/>
      <c r="AL98" s="16"/>
      <c r="AM98" s="16"/>
      <c r="AN98" s="16"/>
      <c r="AP98" s="16"/>
    </row>
    <row r="99" spans="20:42" x14ac:dyDescent="0.25">
      <c r="T99" s="16"/>
      <c r="AE99" s="16"/>
      <c r="AG99" s="127"/>
      <c r="AH99" s="16"/>
      <c r="AI99" s="16"/>
      <c r="AJ99" s="16"/>
      <c r="AK99" s="16"/>
      <c r="AL99" s="16"/>
      <c r="AM99" s="16"/>
      <c r="AN99" s="16"/>
      <c r="AP99" s="16"/>
    </row>
    <row r="100" spans="20:42" x14ac:dyDescent="0.25">
      <c r="T100" s="16"/>
      <c r="AE100" s="16"/>
      <c r="AG100" s="127"/>
      <c r="AH100" s="16"/>
      <c r="AI100" s="16"/>
      <c r="AJ100" s="16"/>
      <c r="AK100" s="16"/>
      <c r="AL100" s="16"/>
      <c r="AM100" s="16"/>
      <c r="AN100" s="16"/>
      <c r="AP100" s="16"/>
    </row>
    <row r="101" spans="20:42" x14ac:dyDescent="0.25">
      <c r="T101" s="16"/>
      <c r="AE101" s="16"/>
      <c r="AG101" s="127"/>
      <c r="AH101" s="16"/>
      <c r="AI101" s="16"/>
      <c r="AJ101" s="16"/>
      <c r="AK101" s="16"/>
      <c r="AL101" s="16"/>
      <c r="AM101" s="16"/>
      <c r="AN101" s="16"/>
      <c r="AP101" s="16"/>
    </row>
    <row r="102" spans="20:42" x14ac:dyDescent="0.25">
      <c r="T102" s="16"/>
      <c r="AE102" s="16"/>
      <c r="AG102" s="127"/>
      <c r="AH102" s="16"/>
      <c r="AI102" s="16"/>
      <c r="AJ102" s="16"/>
      <c r="AK102" s="16"/>
      <c r="AL102" s="16"/>
      <c r="AM102" s="16"/>
      <c r="AN102" s="16"/>
      <c r="AP102" s="16"/>
    </row>
    <row r="103" spans="20:42" x14ac:dyDescent="0.25">
      <c r="T103" s="16"/>
      <c r="AE103" s="16"/>
      <c r="AG103" s="127"/>
      <c r="AH103" s="16"/>
      <c r="AI103" s="16"/>
      <c r="AJ103" s="16"/>
      <c r="AK103" s="16"/>
      <c r="AL103" s="16"/>
      <c r="AM103" s="16"/>
      <c r="AN103" s="16"/>
      <c r="AP103" s="16"/>
    </row>
    <row r="104" spans="20:42" x14ac:dyDescent="0.25">
      <c r="T104" s="16"/>
      <c r="AE104" s="16"/>
      <c r="AG104" s="127"/>
      <c r="AH104" s="16"/>
      <c r="AI104" s="16"/>
      <c r="AJ104" s="16"/>
      <c r="AK104" s="16"/>
      <c r="AL104" s="16"/>
      <c r="AM104" s="16"/>
      <c r="AN104" s="16"/>
      <c r="AP104" s="16"/>
    </row>
    <row r="105" spans="20:42" x14ac:dyDescent="0.25">
      <c r="T105" s="16"/>
      <c r="AE105" s="16"/>
      <c r="AG105" s="127"/>
      <c r="AH105" s="16"/>
      <c r="AI105" s="16"/>
      <c r="AJ105" s="16"/>
      <c r="AK105" s="16"/>
      <c r="AL105" s="16"/>
      <c r="AM105" s="16"/>
      <c r="AN105" s="16"/>
      <c r="AP105" s="16"/>
    </row>
    <row r="106" spans="20:42" x14ac:dyDescent="0.25">
      <c r="T106" s="16"/>
      <c r="AE106" s="16"/>
      <c r="AG106" s="127"/>
      <c r="AH106" s="16"/>
      <c r="AI106" s="16"/>
      <c r="AJ106" s="16"/>
      <c r="AK106" s="16"/>
      <c r="AL106" s="16"/>
      <c r="AM106" s="16"/>
      <c r="AN106" s="16"/>
      <c r="AP106" s="16"/>
    </row>
    <row r="107" spans="20:42" x14ac:dyDescent="0.25">
      <c r="T107" s="16"/>
      <c r="AE107" s="16"/>
      <c r="AG107" s="127"/>
      <c r="AH107" s="16"/>
      <c r="AI107" s="16"/>
      <c r="AJ107" s="16"/>
      <c r="AK107" s="16"/>
      <c r="AL107" s="16"/>
      <c r="AM107" s="16"/>
      <c r="AN107" s="16"/>
      <c r="AP107" s="16"/>
    </row>
    <row r="108" spans="20:42" x14ac:dyDescent="0.25">
      <c r="T108" s="16"/>
      <c r="AG108" s="127"/>
      <c r="AH108" s="16"/>
      <c r="AI108" s="16"/>
      <c r="AJ108" s="16"/>
      <c r="AK108" s="16"/>
      <c r="AL108" s="16"/>
      <c r="AM108" s="16"/>
      <c r="AN108" s="16"/>
      <c r="AP108" s="16"/>
    </row>
    <row r="109" spans="20:42" x14ac:dyDescent="0.25">
      <c r="T109" s="16"/>
      <c r="AG109" s="127"/>
      <c r="AH109" s="16"/>
      <c r="AI109" s="16"/>
      <c r="AJ109" s="16"/>
      <c r="AK109" s="16"/>
      <c r="AL109" s="16"/>
      <c r="AM109" s="16"/>
      <c r="AN109" s="16"/>
      <c r="AP109" s="16"/>
    </row>
    <row r="110" spans="20:42" x14ac:dyDescent="0.25">
      <c r="T110" s="16"/>
      <c r="AP110" s="16"/>
    </row>
    <row r="111" spans="20:42" x14ac:dyDescent="0.25">
      <c r="T111" s="16"/>
      <c r="AP111" s="16"/>
    </row>
    <row r="112" spans="20:42" x14ac:dyDescent="0.25">
      <c r="T112" s="16"/>
    </row>
    <row r="113" spans="20:20" x14ac:dyDescent="0.25">
      <c r="T113" s="16"/>
    </row>
    <row r="114" spans="20:20" x14ac:dyDescent="0.25">
      <c r="T114" s="16"/>
    </row>
    <row r="115" spans="20:20" x14ac:dyDescent="0.25">
      <c r="T115"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15"/>
  <sheetViews>
    <sheetView zoomScaleNormal="100" workbookViewId="0">
      <pane xSplit="11" ySplit="9" topLeftCell="L10" activePane="bottomRight" state="frozen"/>
      <selection activeCell="L25" sqref="L25"/>
      <selection pane="topRight" activeCell="L25" sqref="L25"/>
      <selection pane="bottomLeft" activeCell="L25" sqref="L25"/>
      <selection pane="bottomRight" activeCell="I34" sqref="I34"/>
    </sheetView>
  </sheetViews>
  <sheetFormatPr defaultRowHeight="15" x14ac:dyDescent="0.25"/>
  <cols>
    <col min="1" max="2" width="0" hidden="1" customWidth="1"/>
    <col min="3" max="3" width="9.140625" style="3"/>
    <col min="5" max="5" width="20.7109375" customWidth="1"/>
    <col min="6" max="7" width="18.5703125" customWidth="1"/>
    <col min="9" max="10" width="13.140625" style="99" customWidth="1"/>
    <col min="11" max="11" width="9.140625" style="10"/>
    <col min="12" max="12" width="11.7109375" customWidth="1"/>
    <col min="13" max="13" width="11" customWidth="1"/>
    <col min="14" max="14" width="11.140625" customWidth="1"/>
    <col min="15" max="15" width="11.28515625" customWidth="1"/>
    <col min="16" max="16" width="11" customWidth="1"/>
    <col min="17" max="17" width="11.42578125" customWidth="1"/>
    <col min="18" max="18" width="11.28515625" customWidth="1"/>
    <col min="19" max="19" width="11.140625" style="16" customWidth="1"/>
    <col min="20" max="20" width="11.140625" style="18" customWidth="1"/>
    <col min="21" max="21" width="10.85546875" style="99" customWidth="1"/>
    <col min="22" max="22" width="11.140625" style="99" customWidth="1"/>
    <col min="23" max="29" width="11.28515625" customWidth="1"/>
    <col min="30" max="30" width="11.28515625" style="16" customWidth="1"/>
    <col min="31" max="31" width="11.28515625" style="18" customWidth="1"/>
    <col min="32" max="32" width="11.28515625" style="99" customWidth="1"/>
    <col min="33" max="33" width="11.28515625" style="123" customWidth="1"/>
    <col min="34" max="34" width="11.28515625" customWidth="1"/>
    <col min="35" max="35" width="11" customWidth="1"/>
    <col min="36" max="36" width="11.7109375" customWidth="1"/>
    <col min="37" max="38" width="11.28515625" customWidth="1"/>
    <col min="39" max="39" width="11.5703125" customWidth="1"/>
    <col min="40" max="40" width="11.140625" customWidth="1"/>
    <col min="41" max="41" width="11.5703125" style="16" customWidth="1"/>
    <col min="42" max="42" width="11.5703125" style="18" customWidth="1"/>
    <col min="43" max="43" width="10.85546875" style="99" customWidth="1"/>
    <col min="44" max="44" width="11.42578125" style="99" customWidth="1"/>
    <col min="45" max="45" width="9.140625" style="75"/>
    <col min="46" max="57" width="9.140625" style="44"/>
    <col min="58" max="58" width="9.140625" style="45"/>
  </cols>
  <sheetData>
    <row r="1" spans="2:58" ht="15.75" hidden="1" thickBot="1" x14ac:dyDescent="0.3"/>
    <row r="2" spans="2:58" ht="15.75" hidden="1" thickBot="1" x14ac:dyDescent="0.3"/>
    <row r="3" spans="2:58" ht="15.75" hidden="1" thickBot="1" x14ac:dyDescent="0.3"/>
    <row r="4" spans="2:58" ht="15.75" hidden="1" thickBot="1" x14ac:dyDescent="0.3"/>
    <row r="5" spans="2:58" ht="15.75" hidden="1" thickBot="1" x14ac:dyDescent="0.3"/>
    <row r="6" spans="2:58" ht="15.75" hidden="1" thickBot="1" x14ac:dyDescent="0.3"/>
    <row r="7" spans="2:58" ht="15.75" hidden="1" thickBot="1" x14ac:dyDescent="0.3">
      <c r="C7" s="4"/>
      <c r="D7" s="2"/>
      <c r="E7" s="2"/>
      <c r="F7" s="2"/>
      <c r="G7" s="2"/>
      <c r="H7" s="2"/>
      <c r="I7" s="114"/>
      <c r="J7" s="114"/>
      <c r="W7" s="1"/>
      <c r="X7" s="1"/>
      <c r="Y7" s="1"/>
      <c r="Z7" s="1"/>
      <c r="AA7" s="1"/>
      <c r="AB7" s="1"/>
      <c r="AC7" s="1"/>
      <c r="AD7" s="17"/>
      <c r="AE7" s="21"/>
      <c r="AF7" s="124"/>
      <c r="AG7" s="125"/>
    </row>
    <row r="8" spans="2:58" s="3" customFormat="1" ht="43.5" customHeight="1" thickBot="1" x14ac:dyDescent="0.3">
      <c r="B8" s="14"/>
      <c r="C8" s="6"/>
      <c r="D8" s="6"/>
      <c r="E8" s="6"/>
      <c r="F8" s="6"/>
      <c r="G8" s="6"/>
      <c r="H8" s="6"/>
      <c r="I8" s="100"/>
      <c r="J8" s="100"/>
      <c r="K8" s="11"/>
      <c r="L8" s="6" t="s">
        <v>21</v>
      </c>
      <c r="M8" s="6"/>
      <c r="N8" s="6"/>
      <c r="O8" s="6"/>
      <c r="P8" s="6"/>
      <c r="Q8" s="6"/>
      <c r="R8" s="6"/>
      <c r="S8" s="6"/>
      <c r="T8" s="6"/>
      <c r="U8" s="100"/>
      <c r="V8" s="101"/>
      <c r="W8" s="6" t="s">
        <v>22</v>
      </c>
      <c r="X8" s="6"/>
      <c r="Y8" s="6"/>
      <c r="Z8" s="6"/>
      <c r="AA8" s="6"/>
      <c r="AB8" s="6"/>
      <c r="AC8" s="6"/>
      <c r="AD8" s="6"/>
      <c r="AE8" s="19"/>
      <c r="AF8" s="100"/>
      <c r="AG8" s="101"/>
      <c r="AH8" s="6" t="s">
        <v>23</v>
      </c>
      <c r="AI8" s="6"/>
      <c r="AJ8" s="6"/>
      <c r="AK8" s="6"/>
      <c r="AL8" s="6"/>
      <c r="AM8" s="6"/>
      <c r="AN8" s="6"/>
      <c r="AO8" s="6"/>
      <c r="AP8" s="6"/>
      <c r="AQ8" s="100"/>
      <c r="AR8" s="101"/>
      <c r="AS8" s="76"/>
      <c r="AT8" s="46"/>
      <c r="AU8" s="46"/>
      <c r="AV8" s="46"/>
      <c r="AW8" s="46"/>
      <c r="AX8" s="46"/>
      <c r="AY8" s="46"/>
      <c r="AZ8" s="46"/>
      <c r="BA8" s="46"/>
      <c r="BB8" s="46"/>
      <c r="BC8" s="46"/>
      <c r="BD8" s="46"/>
      <c r="BE8" s="46"/>
      <c r="BF8" s="47"/>
    </row>
    <row r="9" spans="2:58" s="8" customFormat="1" ht="142.5" customHeight="1" thickBot="1" x14ac:dyDescent="0.3">
      <c r="B9" s="15"/>
      <c r="C9" s="141" t="s">
        <v>19</v>
      </c>
      <c r="D9" s="142"/>
      <c r="E9" s="142"/>
      <c r="F9" s="42" t="s">
        <v>11</v>
      </c>
      <c r="G9" s="80" t="s">
        <v>49</v>
      </c>
      <c r="H9" s="42" t="s">
        <v>24</v>
      </c>
      <c r="I9" s="115" t="s">
        <v>25</v>
      </c>
      <c r="J9" s="115" t="s">
        <v>26</v>
      </c>
      <c r="K9" s="23" t="s">
        <v>27</v>
      </c>
      <c r="L9" s="9" t="s">
        <v>7</v>
      </c>
      <c r="M9" s="9" t="s">
        <v>8</v>
      </c>
      <c r="N9" s="9" t="s">
        <v>12</v>
      </c>
      <c r="O9" s="9" t="s">
        <v>9</v>
      </c>
      <c r="P9" s="9" t="s">
        <v>10</v>
      </c>
      <c r="Q9" s="9" t="s">
        <v>16</v>
      </c>
      <c r="R9" s="9" t="s">
        <v>13</v>
      </c>
      <c r="S9" s="9" t="s">
        <v>14</v>
      </c>
      <c r="T9" s="20" t="s">
        <v>17</v>
      </c>
      <c r="U9" s="102" t="s">
        <v>28</v>
      </c>
      <c r="V9" s="103" t="s">
        <v>29</v>
      </c>
      <c r="W9" s="9" t="s">
        <v>7</v>
      </c>
      <c r="X9" s="9" t="s">
        <v>8</v>
      </c>
      <c r="Y9" s="9" t="s">
        <v>12</v>
      </c>
      <c r="Z9" s="9" t="s">
        <v>9</v>
      </c>
      <c r="AA9" s="9" t="s">
        <v>10</v>
      </c>
      <c r="AB9" s="9" t="s">
        <v>16</v>
      </c>
      <c r="AC9" s="9" t="s">
        <v>13</v>
      </c>
      <c r="AD9" s="9" t="s">
        <v>14</v>
      </c>
      <c r="AE9" s="20" t="s">
        <v>17</v>
      </c>
      <c r="AF9" s="102" t="s">
        <v>30</v>
      </c>
      <c r="AG9" s="103" t="s">
        <v>31</v>
      </c>
      <c r="AH9" s="9" t="s">
        <v>7</v>
      </c>
      <c r="AI9" s="9" t="s">
        <v>8</v>
      </c>
      <c r="AJ9" s="9" t="s">
        <v>12</v>
      </c>
      <c r="AK9" s="9" t="s">
        <v>9</v>
      </c>
      <c r="AL9" s="9" t="s">
        <v>10</v>
      </c>
      <c r="AM9" s="9" t="s">
        <v>16</v>
      </c>
      <c r="AN9" s="9" t="s">
        <v>13</v>
      </c>
      <c r="AO9" s="9" t="s">
        <v>14</v>
      </c>
      <c r="AP9" s="20" t="s">
        <v>17</v>
      </c>
      <c r="AQ9" s="102" t="s">
        <v>32</v>
      </c>
      <c r="AR9" s="103" t="s">
        <v>33</v>
      </c>
      <c r="AS9" s="75"/>
      <c r="AT9" s="44"/>
      <c r="AU9" s="44"/>
      <c r="AV9" s="44"/>
      <c r="AW9" s="44"/>
      <c r="AX9" s="44"/>
      <c r="AY9" s="44"/>
      <c r="AZ9" s="44"/>
      <c r="BA9" s="44"/>
      <c r="BB9" s="44"/>
      <c r="BC9" s="44"/>
      <c r="BD9" s="44"/>
      <c r="BE9" s="44"/>
      <c r="BF9" s="48"/>
    </row>
    <row r="10" spans="2:58" s="3" customFormat="1" x14ac:dyDescent="0.25">
      <c r="B10" s="14"/>
      <c r="C10" s="5" t="s">
        <v>37</v>
      </c>
      <c r="D10" s="5"/>
      <c r="E10" s="5"/>
      <c r="F10" s="53" t="s">
        <v>0</v>
      </c>
      <c r="G10" s="53" t="s">
        <v>20</v>
      </c>
      <c r="H10" s="54">
        <v>1</v>
      </c>
      <c r="I10" s="105">
        <f t="shared" ref="I10" si="0">U10+AF10+AQ10</f>
        <v>0.68328445747800581</v>
      </c>
      <c r="J10" s="116">
        <f t="shared" ref="J10" si="1">V10+AG10+AR10</f>
        <v>0.75366568914956011</v>
      </c>
      <c r="K10" s="70">
        <v>341</v>
      </c>
      <c r="L10" s="53"/>
      <c r="M10" s="53"/>
      <c r="N10" s="53"/>
      <c r="O10" s="53"/>
      <c r="P10" s="53"/>
      <c r="Q10" s="53">
        <v>58</v>
      </c>
      <c r="R10" s="53">
        <v>167</v>
      </c>
      <c r="S10" s="53">
        <v>16</v>
      </c>
      <c r="T10" s="59">
        <v>4</v>
      </c>
      <c r="U10" s="116">
        <f t="shared" ref="U10" si="2">(Q10+R10)/K10</f>
        <v>0.65982404692082108</v>
      </c>
      <c r="V10" s="105">
        <f t="shared" ref="V10" si="3">(Q10+R10+S10+T10)/K10</f>
        <v>0.71847507331378302</v>
      </c>
      <c r="W10" s="53"/>
      <c r="X10" s="53"/>
      <c r="Y10" s="53"/>
      <c r="Z10" s="53"/>
      <c r="AA10" s="53"/>
      <c r="AB10" s="53">
        <v>1</v>
      </c>
      <c r="AC10" s="53">
        <v>0</v>
      </c>
      <c r="AD10" s="53">
        <v>0</v>
      </c>
      <c r="AE10" s="59">
        <v>0</v>
      </c>
      <c r="AF10" s="104">
        <f t="shared" ref="AF10" si="4">(W10+X10)/K10</f>
        <v>0</v>
      </c>
      <c r="AG10" s="105">
        <f t="shared" ref="AG10" si="5">(W10+X10+Y10+Z10)/K10</f>
        <v>0</v>
      </c>
      <c r="AH10" s="53"/>
      <c r="AI10" s="53"/>
      <c r="AJ10" s="53"/>
      <c r="AK10" s="53"/>
      <c r="AL10" s="53"/>
      <c r="AM10" s="53">
        <v>0</v>
      </c>
      <c r="AN10" s="53">
        <v>8</v>
      </c>
      <c r="AO10" s="53">
        <v>2</v>
      </c>
      <c r="AP10" s="59">
        <v>2</v>
      </c>
      <c r="AQ10" s="104">
        <f t="shared" ref="AQ10" si="6">(AM10+AN10)/K10</f>
        <v>2.3460410557184751E-2</v>
      </c>
      <c r="AR10" s="105">
        <f t="shared" ref="AR10" si="7">(AM10+AN10+AO10+AP10)/K10</f>
        <v>3.519061583577713E-2</v>
      </c>
      <c r="AS10" s="76"/>
      <c r="AT10" s="46"/>
      <c r="AU10" s="46"/>
      <c r="AV10" s="46"/>
      <c r="AW10" s="46"/>
      <c r="AX10" s="46"/>
      <c r="AY10" s="46"/>
      <c r="AZ10" s="46"/>
      <c r="BA10" s="46"/>
      <c r="BB10" s="46"/>
      <c r="BC10" s="46"/>
      <c r="BD10" s="46"/>
      <c r="BE10" s="46"/>
      <c r="BF10" s="47"/>
    </row>
    <row r="11" spans="2:58" s="3" customFormat="1" x14ac:dyDescent="0.25">
      <c r="B11" s="14"/>
      <c r="C11" s="5" t="s">
        <v>38</v>
      </c>
      <c r="D11" s="5"/>
      <c r="E11" s="5"/>
      <c r="F11" s="53" t="s">
        <v>6</v>
      </c>
      <c r="G11" s="53" t="s">
        <v>20</v>
      </c>
      <c r="H11" s="54">
        <v>2</v>
      </c>
      <c r="I11" s="105">
        <f t="shared" ref="I11" si="8">U11+AF11+AQ11</f>
        <v>0.48009277155005797</v>
      </c>
      <c r="J11" s="116">
        <f t="shared" ref="J11" si="9">V11+AG11+AR11</f>
        <v>0.62388867413993043</v>
      </c>
      <c r="K11" s="71">
        <v>2587</v>
      </c>
      <c r="L11" s="53"/>
      <c r="M11" s="53"/>
      <c r="N11" s="53"/>
      <c r="O11" s="53"/>
      <c r="P11" s="53">
        <v>16</v>
      </c>
      <c r="Q11" s="53">
        <v>668</v>
      </c>
      <c r="R11" s="53">
        <v>457</v>
      </c>
      <c r="S11" s="53">
        <v>170</v>
      </c>
      <c r="T11" s="59">
        <v>43</v>
      </c>
      <c r="U11" s="116">
        <f t="shared" ref="U11" si="10">(P11+Q11+R11)/K11</f>
        <v>0.44105141090065714</v>
      </c>
      <c r="V11" s="105">
        <f t="shared" ref="V11" si="11">(P11+Q11+R11+S11+T11)/K11</f>
        <v>0.52338616157711637</v>
      </c>
      <c r="W11" s="53"/>
      <c r="X11" s="53"/>
      <c r="Y11" s="53"/>
      <c r="Z11" s="53"/>
      <c r="AA11" s="53">
        <v>0</v>
      </c>
      <c r="AB11" s="53">
        <v>1</v>
      </c>
      <c r="AC11" s="53">
        <v>33</v>
      </c>
      <c r="AD11" s="53">
        <v>28</v>
      </c>
      <c r="AE11" s="59">
        <v>18</v>
      </c>
      <c r="AF11" s="104">
        <f t="shared" ref="AF11" si="12">(AA11+AB11+AC11)/K11</f>
        <v>1.3142636258214147E-2</v>
      </c>
      <c r="AG11" s="105">
        <f t="shared" ref="AG11" si="13">(AA11+AB11+AC11+AD11+AE11)/K11</f>
        <v>3.0923850019327407E-2</v>
      </c>
      <c r="AH11" s="53"/>
      <c r="AI11" s="53"/>
      <c r="AJ11" s="53"/>
      <c r="AK11" s="53"/>
      <c r="AL11" s="53">
        <v>17</v>
      </c>
      <c r="AM11" s="53">
        <v>32</v>
      </c>
      <c r="AN11" s="53">
        <v>18</v>
      </c>
      <c r="AO11" s="53">
        <v>46</v>
      </c>
      <c r="AP11" s="59">
        <v>67</v>
      </c>
      <c r="AQ11" s="104">
        <f t="shared" ref="AQ11" si="14">(AL11+AM11+AN11)/K11</f>
        <v>2.5898724391186703E-2</v>
      </c>
      <c r="AR11" s="105">
        <f t="shared" ref="AR11" si="15">(AL11+AM11+AN11+AO11+AP11)/K11</f>
        <v>6.9578662543486658E-2</v>
      </c>
      <c r="AS11" s="76"/>
      <c r="AT11" s="46"/>
      <c r="AU11" s="46"/>
      <c r="AV11" s="46"/>
      <c r="AW11" s="46"/>
      <c r="AX11" s="46"/>
      <c r="AY11" s="46"/>
      <c r="AZ11" s="46"/>
      <c r="BA11" s="46"/>
      <c r="BB11" s="46"/>
      <c r="BC11" s="46"/>
      <c r="BD11" s="46"/>
      <c r="BE11" s="46"/>
      <c r="BF11" s="47"/>
    </row>
    <row r="12" spans="2:58" s="3" customFormat="1" x14ac:dyDescent="0.25">
      <c r="B12" s="14"/>
      <c r="C12" s="5"/>
      <c r="D12" s="5"/>
      <c r="E12" s="5"/>
      <c r="F12" s="53" t="s">
        <v>1</v>
      </c>
      <c r="G12" s="53" t="s">
        <v>20</v>
      </c>
      <c r="H12" s="54">
        <v>4</v>
      </c>
      <c r="I12" s="105">
        <f t="shared" ref="I12" si="16">U12+AF12+AQ12</f>
        <v>0.57024647887323943</v>
      </c>
      <c r="J12" s="116">
        <f t="shared" ref="J12" si="17">V12+AG12+AR12</f>
        <v>0.72552816901408457</v>
      </c>
      <c r="K12" s="71">
        <v>5680</v>
      </c>
      <c r="L12" s="53"/>
      <c r="M12" s="53"/>
      <c r="N12" s="53">
        <v>113</v>
      </c>
      <c r="O12" s="53">
        <v>222</v>
      </c>
      <c r="P12" s="53">
        <v>324</v>
      </c>
      <c r="Q12" s="53">
        <v>835</v>
      </c>
      <c r="R12" s="53">
        <v>846</v>
      </c>
      <c r="S12" s="53">
        <v>360</v>
      </c>
      <c r="T12" s="59">
        <v>153</v>
      </c>
      <c r="U12" s="116">
        <f t="shared" ref="U12" si="18">(N12+O12+P12+Q12+R12) /K12</f>
        <v>0.4119718309859155</v>
      </c>
      <c r="V12" s="105">
        <f t="shared" ref="V12" si="19">(N12+O12+P12+Q12+R12+S12+T12)/K12</f>
        <v>0.50228873239436622</v>
      </c>
      <c r="W12" s="53"/>
      <c r="X12" s="53"/>
      <c r="Y12" s="53">
        <v>12</v>
      </c>
      <c r="Z12" s="53">
        <v>5</v>
      </c>
      <c r="AA12" s="53">
        <v>54</v>
      </c>
      <c r="AB12" s="53">
        <v>193</v>
      </c>
      <c r="AC12" s="53">
        <v>268</v>
      </c>
      <c r="AD12" s="53">
        <v>162</v>
      </c>
      <c r="AE12" s="59">
        <v>73</v>
      </c>
      <c r="AF12" s="104">
        <f t="shared" ref="AF12" si="20">(Y12+Z12+AA12+AB12+AC12) /K12</f>
        <v>9.3661971830985916E-2</v>
      </c>
      <c r="AG12" s="105">
        <f t="shared" ref="AG12" si="21">(Y12+Z12+AA12+AB12+AC12+AD12+AE12)/K12</f>
        <v>0.13503521126760562</v>
      </c>
      <c r="AH12" s="53"/>
      <c r="AI12" s="53"/>
      <c r="AJ12" s="53">
        <v>18</v>
      </c>
      <c r="AK12" s="53">
        <v>39</v>
      </c>
      <c r="AL12" s="53">
        <v>107</v>
      </c>
      <c r="AM12" s="53">
        <v>89</v>
      </c>
      <c r="AN12" s="53">
        <v>114</v>
      </c>
      <c r="AO12" s="53">
        <v>81</v>
      </c>
      <c r="AP12" s="59">
        <v>53</v>
      </c>
      <c r="AQ12" s="104">
        <f t="shared" ref="AQ12" si="22">(AJ12+AK12+AL12+AM12+AN12) /K12</f>
        <v>6.4612676056338025E-2</v>
      </c>
      <c r="AR12" s="105">
        <f t="shared" ref="AR12" si="23">(AJ12+AK12+AL12+AM12+AN12+AO12+AP12)/K12</f>
        <v>8.820422535211267E-2</v>
      </c>
      <c r="AS12" s="76"/>
      <c r="AT12" s="46"/>
      <c r="AU12" s="46"/>
      <c r="AV12" s="46"/>
      <c r="AW12" s="46"/>
      <c r="AX12" s="46"/>
      <c r="AY12" s="46"/>
      <c r="AZ12" s="46"/>
      <c r="BA12" s="46"/>
      <c r="BB12" s="46"/>
      <c r="BC12" s="46"/>
      <c r="BD12" s="46"/>
      <c r="BE12" s="46"/>
      <c r="BF12" s="47"/>
    </row>
    <row r="13" spans="2:58" s="3" customFormat="1" x14ac:dyDescent="0.25">
      <c r="B13" s="14"/>
      <c r="C13" s="5"/>
      <c r="D13" s="5"/>
      <c r="E13" s="5"/>
      <c r="F13" s="53" t="s">
        <v>2</v>
      </c>
      <c r="G13" s="53" t="s">
        <v>20</v>
      </c>
      <c r="H13" s="54">
        <v>3</v>
      </c>
      <c r="I13" s="117" t="s">
        <v>4</v>
      </c>
      <c r="J13" s="117" t="s">
        <v>4</v>
      </c>
      <c r="K13" s="55" t="s">
        <v>5</v>
      </c>
      <c r="L13" s="56"/>
      <c r="M13" s="56"/>
      <c r="N13" s="56"/>
      <c r="O13" s="56"/>
      <c r="P13" s="56"/>
      <c r="Q13" s="56"/>
      <c r="R13" s="56"/>
      <c r="S13" s="56"/>
      <c r="T13" s="57"/>
      <c r="U13" s="104"/>
      <c r="V13" s="105"/>
      <c r="W13" s="58"/>
      <c r="X13" s="58"/>
      <c r="Y13" s="58"/>
      <c r="Z13" s="58"/>
      <c r="AA13" s="58"/>
      <c r="AB13" s="58"/>
      <c r="AC13" s="58"/>
      <c r="AD13" s="58"/>
      <c r="AE13" s="59"/>
      <c r="AF13" s="104"/>
      <c r="AG13" s="105"/>
      <c r="AH13" s="58"/>
      <c r="AI13" s="58"/>
      <c r="AJ13" s="58"/>
      <c r="AK13" s="58"/>
      <c r="AL13" s="58"/>
      <c r="AM13" s="58"/>
      <c r="AN13" s="58"/>
      <c r="AO13" s="58"/>
      <c r="AP13" s="59"/>
      <c r="AQ13" s="104"/>
      <c r="AR13" s="105"/>
      <c r="AS13" s="76"/>
      <c r="AT13" s="46"/>
      <c r="AU13" s="46"/>
      <c r="AV13" s="46"/>
      <c r="AW13" s="46"/>
      <c r="AX13" s="46"/>
      <c r="AY13" s="46"/>
      <c r="AZ13" s="46"/>
      <c r="BA13" s="46"/>
      <c r="BB13" s="46"/>
      <c r="BC13" s="46"/>
      <c r="BD13" s="46"/>
      <c r="BE13" s="46"/>
      <c r="BF13" s="47"/>
    </row>
    <row r="14" spans="2:58" s="31" customFormat="1" x14ac:dyDescent="0.25">
      <c r="B14" s="14"/>
      <c r="C14" s="25"/>
      <c r="D14" s="25"/>
      <c r="E14" s="25"/>
      <c r="F14" s="58" t="s">
        <v>3</v>
      </c>
      <c r="G14" s="53" t="s">
        <v>20</v>
      </c>
      <c r="H14" s="60">
        <v>6</v>
      </c>
      <c r="I14" s="117" t="s">
        <v>4</v>
      </c>
      <c r="J14" s="117" t="s">
        <v>4</v>
      </c>
      <c r="K14" s="55" t="s">
        <v>5</v>
      </c>
      <c r="L14" s="56"/>
      <c r="M14" s="56"/>
      <c r="N14" s="56"/>
      <c r="O14" s="56"/>
      <c r="P14" s="56"/>
      <c r="Q14" s="56"/>
      <c r="R14" s="56"/>
      <c r="S14" s="56"/>
      <c r="T14" s="57"/>
      <c r="U14" s="104"/>
      <c r="V14" s="105"/>
      <c r="W14" s="58"/>
      <c r="X14" s="58"/>
      <c r="Y14" s="58"/>
      <c r="Z14" s="58"/>
      <c r="AA14" s="58"/>
      <c r="AB14" s="58"/>
      <c r="AC14" s="58"/>
      <c r="AD14" s="58"/>
      <c r="AE14" s="59"/>
      <c r="AF14" s="104"/>
      <c r="AG14" s="105"/>
      <c r="AH14" s="58"/>
      <c r="AI14" s="58"/>
      <c r="AJ14" s="58"/>
      <c r="AK14" s="58"/>
      <c r="AL14" s="58"/>
      <c r="AM14" s="58"/>
      <c r="AN14" s="58"/>
      <c r="AO14" s="58"/>
      <c r="AP14" s="59"/>
      <c r="AQ14" s="104"/>
      <c r="AR14" s="105"/>
      <c r="AS14" s="76"/>
      <c r="AT14" s="46"/>
      <c r="AU14" s="46"/>
      <c r="AV14" s="46"/>
      <c r="AW14" s="46"/>
      <c r="AX14" s="46"/>
      <c r="AY14" s="46"/>
      <c r="AZ14" s="46"/>
      <c r="BA14" s="46"/>
      <c r="BB14" s="46"/>
      <c r="BC14" s="46"/>
      <c r="BD14" s="46"/>
      <c r="BE14" s="46"/>
      <c r="BF14" s="46"/>
    </row>
    <row r="15" spans="2:58" s="41" customFormat="1" ht="15.75" thickBot="1" x14ac:dyDescent="0.3">
      <c r="F15" s="66"/>
      <c r="G15" s="66"/>
      <c r="H15" s="66"/>
      <c r="I15" s="118"/>
      <c r="J15" s="118"/>
      <c r="K15" s="72"/>
      <c r="L15" s="66"/>
      <c r="M15" s="66"/>
      <c r="N15" s="66"/>
      <c r="O15" s="66"/>
      <c r="P15" s="66"/>
      <c r="Q15" s="66"/>
      <c r="R15" s="66"/>
      <c r="S15" s="66"/>
      <c r="T15" s="67"/>
      <c r="U15" s="106"/>
      <c r="V15" s="107"/>
      <c r="W15" s="66"/>
      <c r="X15" s="66"/>
      <c r="Y15" s="66"/>
      <c r="Z15" s="66"/>
      <c r="AA15" s="66"/>
      <c r="AB15" s="66"/>
      <c r="AC15" s="66"/>
      <c r="AD15" s="66"/>
      <c r="AE15" s="67"/>
      <c r="AF15" s="106"/>
      <c r="AG15" s="107"/>
      <c r="AH15" s="66"/>
      <c r="AI15" s="66"/>
      <c r="AJ15" s="66"/>
      <c r="AK15" s="66"/>
      <c r="AL15" s="66"/>
      <c r="AM15" s="66"/>
      <c r="AN15" s="66"/>
      <c r="AO15" s="66"/>
      <c r="AP15" s="67"/>
      <c r="AQ15" s="106"/>
      <c r="AR15" s="107"/>
      <c r="AS15" s="77"/>
      <c r="AT15" s="49"/>
      <c r="AU15" s="49"/>
      <c r="AV15" s="49"/>
      <c r="AW15" s="49"/>
      <c r="AX15" s="49"/>
      <c r="AY15" s="49"/>
      <c r="AZ15" s="49"/>
      <c r="BA15" s="49"/>
      <c r="BB15" s="49"/>
      <c r="BC15" s="49"/>
      <c r="BD15" s="49"/>
      <c r="BE15" s="49"/>
      <c r="BF15" s="50"/>
    </row>
    <row r="16" spans="2:58" s="3" customFormat="1" x14ac:dyDescent="0.25">
      <c r="B16" s="14"/>
      <c r="C16" s="5" t="s">
        <v>39</v>
      </c>
      <c r="D16" s="5"/>
      <c r="E16" s="5"/>
      <c r="F16" s="53" t="s">
        <v>0</v>
      </c>
      <c r="G16" s="53" t="s">
        <v>20</v>
      </c>
      <c r="H16" s="54">
        <v>1</v>
      </c>
      <c r="I16" s="105">
        <f t="shared" ref="I16" si="24">U16+AF16+AQ16</f>
        <v>4.8979591836734698E-2</v>
      </c>
      <c r="J16" s="116">
        <f t="shared" ref="J16" si="25">V16+AG16+AR16</f>
        <v>9.9319727891156465E-2</v>
      </c>
      <c r="K16" s="70">
        <v>735</v>
      </c>
      <c r="L16" s="53"/>
      <c r="M16" s="53"/>
      <c r="N16" s="53"/>
      <c r="O16" s="53"/>
      <c r="P16" s="53"/>
      <c r="Q16" s="53">
        <v>7</v>
      </c>
      <c r="R16" s="53">
        <v>20</v>
      </c>
      <c r="S16" s="53">
        <v>17</v>
      </c>
      <c r="T16" s="59">
        <v>9</v>
      </c>
      <c r="U16" s="116">
        <f t="shared" ref="U16" si="26">(Q16+R16)/K16</f>
        <v>3.6734693877551024E-2</v>
      </c>
      <c r="V16" s="105">
        <f t="shared" ref="V16" si="27">(Q16+R16+S16+T16)/K16</f>
        <v>7.2108843537414966E-2</v>
      </c>
      <c r="W16" s="53"/>
      <c r="X16" s="53"/>
      <c r="Y16" s="53"/>
      <c r="Z16" s="53"/>
      <c r="AA16" s="53"/>
      <c r="AB16" s="53">
        <v>0</v>
      </c>
      <c r="AC16" s="53">
        <v>0</v>
      </c>
      <c r="AD16" s="53">
        <v>1</v>
      </c>
      <c r="AE16" s="59">
        <v>0</v>
      </c>
      <c r="AF16" s="104">
        <f t="shared" ref="AF16" si="28">(W16+X16)/K16</f>
        <v>0</v>
      </c>
      <c r="AG16" s="105">
        <f t="shared" ref="AG16" si="29">(W16+X16+Y16+Z16)/K16</f>
        <v>0</v>
      </c>
      <c r="AH16" s="53"/>
      <c r="AI16" s="53"/>
      <c r="AJ16" s="53"/>
      <c r="AK16" s="53"/>
      <c r="AL16" s="53"/>
      <c r="AM16" s="53">
        <v>6</v>
      </c>
      <c r="AN16" s="53">
        <v>3</v>
      </c>
      <c r="AO16" s="53">
        <v>8</v>
      </c>
      <c r="AP16" s="59">
        <v>3</v>
      </c>
      <c r="AQ16" s="104">
        <f t="shared" ref="AQ16" si="30">(AM16+AN16)/K16</f>
        <v>1.2244897959183673E-2</v>
      </c>
      <c r="AR16" s="105">
        <f t="shared" ref="AR16" si="31">(AM16+AN16+AO16+AP16)/K16</f>
        <v>2.7210884353741496E-2</v>
      </c>
      <c r="AS16" s="76"/>
      <c r="AT16" s="46"/>
      <c r="AU16" s="46"/>
      <c r="AV16" s="46"/>
      <c r="AW16" s="46"/>
      <c r="AX16" s="46"/>
      <c r="AY16" s="46"/>
      <c r="AZ16" s="46"/>
      <c r="BA16" s="46"/>
      <c r="BB16" s="46"/>
      <c r="BC16" s="46"/>
      <c r="BD16" s="46"/>
      <c r="BE16" s="46"/>
      <c r="BF16" s="47"/>
    </row>
    <row r="17" spans="2:58" s="3" customFormat="1" x14ac:dyDescent="0.25">
      <c r="B17" s="14"/>
      <c r="C17" s="5" t="s">
        <v>40</v>
      </c>
      <c r="D17" s="5"/>
      <c r="E17" s="5"/>
      <c r="F17" s="53" t="s">
        <v>6</v>
      </c>
      <c r="G17" s="53" t="s">
        <v>20</v>
      </c>
      <c r="H17" s="54">
        <v>2</v>
      </c>
      <c r="I17" s="105">
        <f t="shared" ref="I17" si="32">U17+AF17+AQ17</f>
        <v>0.85882352941176476</v>
      </c>
      <c r="J17" s="116">
        <f t="shared" ref="J17" si="33">V17+AG17+AR17</f>
        <v>0.90588235294117647</v>
      </c>
      <c r="K17" s="70">
        <v>170</v>
      </c>
      <c r="L17" s="53"/>
      <c r="M17" s="53"/>
      <c r="N17" s="53"/>
      <c r="O17" s="53"/>
      <c r="P17" s="53">
        <v>24</v>
      </c>
      <c r="Q17" s="53">
        <v>103</v>
      </c>
      <c r="R17" s="53">
        <v>16</v>
      </c>
      <c r="S17" s="53">
        <v>4</v>
      </c>
      <c r="T17" s="59">
        <v>2</v>
      </c>
      <c r="U17" s="116">
        <f t="shared" ref="U17" si="34">(P17+Q17+R17)/K17</f>
        <v>0.8411764705882353</v>
      </c>
      <c r="V17" s="105">
        <f t="shared" ref="V17" si="35">(P17+Q17+R17+S17+T17)/K17</f>
        <v>0.87647058823529411</v>
      </c>
      <c r="W17" s="53"/>
      <c r="X17" s="53"/>
      <c r="Y17" s="53"/>
      <c r="Z17" s="53"/>
      <c r="AA17" s="53">
        <v>0</v>
      </c>
      <c r="AB17" s="53">
        <v>0</v>
      </c>
      <c r="AC17" s="53">
        <v>0</v>
      </c>
      <c r="AD17" s="53">
        <v>0</v>
      </c>
      <c r="AE17" s="59">
        <v>0</v>
      </c>
      <c r="AF17" s="104">
        <f t="shared" ref="AF17" si="36">(AA17+AB17+AC17)/K17</f>
        <v>0</v>
      </c>
      <c r="AG17" s="105">
        <f t="shared" ref="AG17" si="37">(AA17+AB17+AC17+AD17+AE17)/K17</f>
        <v>0</v>
      </c>
      <c r="AH17" s="53"/>
      <c r="AI17" s="53"/>
      <c r="AJ17" s="53"/>
      <c r="AK17" s="53"/>
      <c r="AL17" s="53">
        <v>0</v>
      </c>
      <c r="AM17" s="53">
        <v>0</v>
      </c>
      <c r="AN17" s="53">
        <v>3</v>
      </c>
      <c r="AO17" s="53">
        <v>2</v>
      </c>
      <c r="AP17" s="59">
        <v>0</v>
      </c>
      <c r="AQ17" s="104">
        <f t="shared" ref="AQ17" si="38">(AL17+AM17+AN17)/K17</f>
        <v>1.7647058823529412E-2</v>
      </c>
      <c r="AR17" s="105">
        <f t="shared" ref="AR17" si="39">(AL17+AM17+AN17+AO17+AP17)/K17</f>
        <v>2.9411764705882353E-2</v>
      </c>
      <c r="AS17" s="76"/>
      <c r="AT17" s="46"/>
      <c r="AU17" s="46"/>
      <c r="AV17" s="46"/>
      <c r="AW17" s="46"/>
      <c r="AX17" s="46"/>
      <c r="AY17" s="46"/>
      <c r="AZ17" s="46"/>
      <c r="BA17" s="46"/>
      <c r="BB17" s="46"/>
      <c r="BC17" s="46"/>
      <c r="BD17" s="46"/>
      <c r="BE17" s="46"/>
      <c r="BF17" s="47"/>
    </row>
    <row r="18" spans="2:58" s="3" customFormat="1" x14ac:dyDescent="0.25">
      <c r="B18" s="14"/>
      <c r="C18" s="5"/>
      <c r="D18" s="5"/>
      <c r="E18" s="5"/>
      <c r="F18" s="53" t="s">
        <v>1</v>
      </c>
      <c r="G18" s="53" t="s">
        <v>20</v>
      </c>
      <c r="H18" s="54">
        <v>4</v>
      </c>
      <c r="I18" s="105">
        <f t="shared" ref="I18" si="40">U18+AF18+AQ18</f>
        <v>0.63981910813440956</v>
      </c>
      <c r="J18" s="116">
        <f t="shared" ref="J18" si="41">V18+AG18+AR18</f>
        <v>0.77617493846241925</v>
      </c>
      <c r="K18" s="71">
        <v>17469</v>
      </c>
      <c r="L18" s="53"/>
      <c r="M18" s="73"/>
      <c r="N18" s="53">
        <v>214</v>
      </c>
      <c r="O18" s="73">
        <v>1345</v>
      </c>
      <c r="P18" s="73">
        <v>2060</v>
      </c>
      <c r="Q18" s="73">
        <v>3272</v>
      </c>
      <c r="R18" s="73">
        <v>3646</v>
      </c>
      <c r="S18" s="73">
        <v>1470</v>
      </c>
      <c r="T18" s="59">
        <v>540</v>
      </c>
      <c r="U18" s="116">
        <f t="shared" ref="U18" si="42">(N18+O18+P18+Q18+R18) /K18</f>
        <v>0.60318278092621214</v>
      </c>
      <c r="V18" s="105">
        <f t="shared" ref="V18" si="43">(N18+O18+P18+Q18+R18+S18+T18)/K18</f>
        <v>0.71824374606445707</v>
      </c>
      <c r="W18" s="53"/>
      <c r="X18" s="53"/>
      <c r="Y18" s="53">
        <v>1</v>
      </c>
      <c r="Z18" s="53">
        <v>4</v>
      </c>
      <c r="AA18" s="53">
        <v>12</v>
      </c>
      <c r="AB18" s="53">
        <v>19</v>
      </c>
      <c r="AC18" s="53">
        <v>66</v>
      </c>
      <c r="AD18" s="53">
        <v>71</v>
      </c>
      <c r="AE18" s="59">
        <v>61</v>
      </c>
      <c r="AF18" s="104">
        <f t="shared" ref="AF18" si="44">(Y18+Z18+AA18+AB18+AC18) /K18</f>
        <v>5.8389146488064571E-3</v>
      </c>
      <c r="AG18" s="105">
        <f t="shared" ref="AG18" si="45">(Y18+Z18+AA18+AB18+AC18+AD18+AE18)/K18</f>
        <v>1.3395157135497167E-2</v>
      </c>
      <c r="AH18" s="53"/>
      <c r="AI18" s="53"/>
      <c r="AJ18" s="53">
        <v>9</v>
      </c>
      <c r="AK18" s="53">
        <v>40</v>
      </c>
      <c r="AL18" s="53">
        <v>154</v>
      </c>
      <c r="AM18" s="53">
        <v>179</v>
      </c>
      <c r="AN18" s="53">
        <v>156</v>
      </c>
      <c r="AO18" s="53">
        <v>138</v>
      </c>
      <c r="AP18" s="59">
        <v>102</v>
      </c>
      <c r="AQ18" s="104">
        <f t="shared" ref="AQ18" si="46">(AJ18+AK18+AL18+AM18+AN18) /K18</f>
        <v>3.0797412559390922E-2</v>
      </c>
      <c r="AR18" s="105">
        <f t="shared" ref="AR18" si="47">(AJ18+AK18+AL18+AM18+AN18+AO18+AP18)/K18</f>
        <v>4.453603526246494E-2</v>
      </c>
      <c r="AS18" s="76"/>
      <c r="AT18" s="46"/>
      <c r="AU18" s="46"/>
      <c r="AV18" s="46"/>
      <c r="AW18" s="46"/>
      <c r="AX18" s="46"/>
      <c r="AY18" s="46"/>
      <c r="AZ18" s="46"/>
      <c r="BA18" s="46"/>
      <c r="BB18" s="46"/>
      <c r="BC18" s="46"/>
      <c r="BD18" s="46"/>
      <c r="BE18" s="46"/>
      <c r="BF18" s="47"/>
    </row>
    <row r="19" spans="2:58" s="3" customFormat="1" x14ac:dyDescent="0.25">
      <c r="B19" s="14"/>
      <c r="C19" s="5"/>
      <c r="D19" s="5"/>
      <c r="E19" s="5"/>
      <c r="F19" s="53" t="s">
        <v>2</v>
      </c>
      <c r="G19" s="53" t="s">
        <v>20</v>
      </c>
      <c r="H19" s="54">
        <v>3</v>
      </c>
      <c r="I19" s="105">
        <f t="shared" ref="I19" si="48">U19+AF19+AQ19</f>
        <v>0.7369418132611637</v>
      </c>
      <c r="J19" s="116">
        <f t="shared" ref="J19" si="49">V19+AG19+AR19</f>
        <v>0.84925575101488504</v>
      </c>
      <c r="K19" s="71">
        <v>3695</v>
      </c>
      <c r="L19" s="53"/>
      <c r="M19" s="53"/>
      <c r="N19" s="73"/>
      <c r="O19" s="53">
        <v>33</v>
      </c>
      <c r="P19" s="53">
        <v>612</v>
      </c>
      <c r="Q19" s="73">
        <v>1473</v>
      </c>
      <c r="R19" s="53">
        <v>558</v>
      </c>
      <c r="S19" s="53">
        <v>241</v>
      </c>
      <c r="T19" s="59">
        <v>94</v>
      </c>
      <c r="U19" s="116">
        <f t="shared" ref="U19" si="50">(O19+P19+Q19+R19) /K19</f>
        <v>0.72422192151556153</v>
      </c>
      <c r="V19" s="105">
        <f t="shared" ref="V19" si="51">(O19+P19+Q19+R19+S19+T19)/K19</f>
        <v>0.81488497970230045</v>
      </c>
      <c r="W19" s="53"/>
      <c r="X19" s="53"/>
      <c r="Y19" s="53"/>
      <c r="Z19" s="53">
        <v>0</v>
      </c>
      <c r="AA19" s="53">
        <v>0</v>
      </c>
      <c r="AB19" s="53">
        <v>0</v>
      </c>
      <c r="AC19" s="53">
        <v>0</v>
      </c>
      <c r="AD19" s="53">
        <v>0</v>
      </c>
      <c r="AE19" s="59">
        <v>0</v>
      </c>
      <c r="AF19" s="104">
        <f t="shared" ref="AF19" si="52">(W19+X19+Y19+Z19)/K19</f>
        <v>0</v>
      </c>
      <c r="AG19" s="105">
        <f t="shared" ref="AG19" si="53">(W19+X19+Y19+Z19+AA19+AB19)/K19</f>
        <v>0</v>
      </c>
      <c r="AH19" s="53"/>
      <c r="AI19" s="53"/>
      <c r="AJ19" s="53"/>
      <c r="AK19" s="53">
        <v>19</v>
      </c>
      <c r="AL19" s="53">
        <v>5</v>
      </c>
      <c r="AM19" s="53">
        <v>8</v>
      </c>
      <c r="AN19" s="53">
        <v>15</v>
      </c>
      <c r="AO19" s="53">
        <v>37</v>
      </c>
      <c r="AP19" s="59">
        <v>43</v>
      </c>
      <c r="AQ19" s="104">
        <f t="shared" ref="AQ19" si="54">(AK19+AL19+AM19+AN19) /K19</f>
        <v>1.2719891745602166E-2</v>
      </c>
      <c r="AR19" s="105">
        <f t="shared" ref="AR19" si="55">(AK19+AL19+AM19+AN19+AO19+AP19)/K19</f>
        <v>3.4370771312584571E-2</v>
      </c>
      <c r="AS19" s="76"/>
      <c r="AT19" s="46"/>
      <c r="AU19" s="46"/>
      <c r="AV19" s="46"/>
      <c r="AW19" s="46"/>
      <c r="AX19" s="46"/>
      <c r="AY19" s="46"/>
      <c r="AZ19" s="46"/>
      <c r="BA19" s="46"/>
      <c r="BB19" s="46"/>
      <c r="BC19" s="46"/>
      <c r="BD19" s="46"/>
      <c r="BE19" s="46"/>
      <c r="BF19" s="47"/>
    </row>
    <row r="20" spans="2:58" s="31" customFormat="1" x14ac:dyDescent="0.25">
      <c r="B20" s="14"/>
      <c r="C20" s="25"/>
      <c r="D20" s="25"/>
      <c r="E20" s="25"/>
      <c r="F20" s="58" t="s">
        <v>3</v>
      </c>
      <c r="G20" s="53" t="s">
        <v>20</v>
      </c>
      <c r="H20" s="60">
        <v>6</v>
      </c>
      <c r="I20" s="105">
        <f t="shared" ref="I20:J20" si="56">U20+AF20+AQ20</f>
        <v>0.73502538071065993</v>
      </c>
      <c r="J20" s="116">
        <f t="shared" si="56"/>
        <v>0.84974619289340103</v>
      </c>
      <c r="K20" s="70">
        <v>985</v>
      </c>
      <c r="L20" s="53">
        <v>1</v>
      </c>
      <c r="M20" s="53">
        <v>1</v>
      </c>
      <c r="N20" s="53">
        <v>22</v>
      </c>
      <c r="O20" s="53">
        <v>76</v>
      </c>
      <c r="P20" s="53">
        <v>173</v>
      </c>
      <c r="Q20" s="53">
        <v>238</v>
      </c>
      <c r="R20" s="53">
        <v>136</v>
      </c>
      <c r="S20" s="53">
        <v>84</v>
      </c>
      <c r="T20" s="59">
        <v>28</v>
      </c>
      <c r="U20" s="116">
        <f t="shared" ref="U20" si="57">(L20+M20+N20+O20+P20+Q20+R20)/K20</f>
        <v>0.65685279187817258</v>
      </c>
      <c r="V20" s="105">
        <f t="shared" ref="V20" si="58">(L20+M20+N20+O20+P20+Q20+R20+S20+T20)/K20</f>
        <v>0.77055837563451779</v>
      </c>
      <c r="W20" s="53">
        <v>0</v>
      </c>
      <c r="X20" s="53">
        <v>0</v>
      </c>
      <c r="Y20" s="53">
        <v>0</v>
      </c>
      <c r="Z20" s="53">
        <v>0</v>
      </c>
      <c r="AA20" s="53">
        <v>0</v>
      </c>
      <c r="AB20" s="53">
        <v>0</v>
      </c>
      <c r="AC20" s="53">
        <v>0</v>
      </c>
      <c r="AD20" s="53">
        <v>0</v>
      </c>
      <c r="AE20" s="59">
        <v>0</v>
      </c>
      <c r="AF20" s="104">
        <f t="shared" ref="AF20" si="59">(W20+X20+Y20+Z20+AA20+AB20+AC20)/K20</f>
        <v>0</v>
      </c>
      <c r="AG20" s="105">
        <f t="shared" ref="AG20" si="60">(W20+X20+Y20+Z20+AA20+AB20+AC20+AD20+AE20)/K20</f>
        <v>0</v>
      </c>
      <c r="AH20" s="53">
        <v>20</v>
      </c>
      <c r="AI20" s="53">
        <v>9</v>
      </c>
      <c r="AJ20" s="53">
        <v>15</v>
      </c>
      <c r="AK20" s="53">
        <v>21</v>
      </c>
      <c r="AL20" s="53">
        <v>5</v>
      </c>
      <c r="AM20" s="53">
        <v>4</v>
      </c>
      <c r="AN20" s="53">
        <v>3</v>
      </c>
      <c r="AO20" s="53">
        <v>1</v>
      </c>
      <c r="AP20" s="59">
        <v>0</v>
      </c>
      <c r="AQ20" s="104">
        <f t="shared" ref="AQ20" si="61">(AH20+AI20+AJ20+AK20+AL20+AM20+AN20) /K20</f>
        <v>7.8172588832487316E-2</v>
      </c>
      <c r="AR20" s="105">
        <f t="shared" ref="AR20" si="62">(AH20+AI20+AJ20+AK20+AL20+AM20+AN20+AO20+AP20)/K20</f>
        <v>7.9187817258883242E-2</v>
      </c>
      <c r="AS20" s="76"/>
      <c r="AT20" s="46"/>
      <c r="AU20" s="46"/>
      <c r="AV20" s="46"/>
      <c r="AW20" s="46"/>
      <c r="AX20" s="46"/>
      <c r="AY20" s="46"/>
      <c r="AZ20" s="46"/>
      <c r="BA20" s="46"/>
      <c r="BB20" s="46"/>
      <c r="BC20" s="46"/>
      <c r="BD20" s="46"/>
      <c r="BE20" s="46"/>
      <c r="BF20" s="46"/>
    </row>
    <row r="21" spans="2:58" s="31" customFormat="1" ht="15.75" thickBot="1" x14ac:dyDescent="0.3">
      <c r="B21" s="14"/>
      <c r="C21" s="78"/>
      <c r="D21" s="7"/>
      <c r="E21" s="7"/>
      <c r="F21" s="66"/>
      <c r="G21" s="66"/>
      <c r="H21" s="62"/>
      <c r="I21" s="107"/>
      <c r="J21" s="106"/>
      <c r="K21" s="74"/>
      <c r="L21" s="66"/>
      <c r="M21" s="66"/>
      <c r="N21" s="66"/>
      <c r="O21" s="66"/>
      <c r="P21" s="66"/>
      <c r="Q21" s="66"/>
      <c r="R21" s="66"/>
      <c r="S21" s="66"/>
      <c r="T21" s="67"/>
      <c r="U21" s="106"/>
      <c r="V21" s="107"/>
      <c r="W21" s="66"/>
      <c r="X21" s="66"/>
      <c r="Y21" s="66"/>
      <c r="Z21" s="66"/>
      <c r="AA21" s="66"/>
      <c r="AB21" s="66"/>
      <c r="AC21" s="66"/>
      <c r="AD21" s="66"/>
      <c r="AE21" s="67"/>
      <c r="AF21" s="106"/>
      <c r="AG21" s="107"/>
      <c r="AH21" s="66"/>
      <c r="AI21" s="66"/>
      <c r="AJ21" s="66"/>
      <c r="AK21" s="66"/>
      <c r="AL21" s="66"/>
      <c r="AM21" s="66"/>
      <c r="AN21" s="66"/>
      <c r="AO21" s="66"/>
      <c r="AP21" s="67"/>
      <c r="AQ21" s="106"/>
      <c r="AR21" s="107"/>
      <c r="AS21" s="76"/>
      <c r="AT21" s="46"/>
      <c r="AU21" s="46"/>
      <c r="AV21" s="46"/>
      <c r="AW21" s="46"/>
      <c r="AX21" s="46"/>
      <c r="AY21" s="46"/>
      <c r="AZ21" s="46"/>
      <c r="BA21" s="46"/>
      <c r="BB21" s="46"/>
      <c r="BC21" s="46"/>
      <c r="BD21" s="46"/>
      <c r="BE21" s="46"/>
      <c r="BF21" s="46"/>
    </row>
    <row r="22" spans="2:58" s="3" customFormat="1" x14ac:dyDescent="0.25">
      <c r="B22" s="14"/>
      <c r="C22" s="5" t="s">
        <v>41</v>
      </c>
      <c r="D22" s="5"/>
      <c r="E22" s="5"/>
      <c r="F22" s="53" t="s">
        <v>0</v>
      </c>
      <c r="G22" s="53" t="s">
        <v>20</v>
      </c>
      <c r="H22" s="54">
        <v>1</v>
      </c>
      <c r="I22" s="105">
        <f t="shared" ref="I22:J22" si="63">U22+AF22+AQ22</f>
        <v>0.7028708133971292</v>
      </c>
      <c r="J22" s="116">
        <f t="shared" si="63"/>
        <v>0.73229665071770333</v>
      </c>
      <c r="K22" s="71">
        <v>4180</v>
      </c>
      <c r="L22" s="73"/>
      <c r="M22" s="53"/>
      <c r="N22" s="53"/>
      <c r="O22" s="53"/>
      <c r="P22" s="53"/>
      <c r="Q22" s="73">
        <v>2346</v>
      </c>
      <c r="R22" s="53">
        <v>563</v>
      </c>
      <c r="S22" s="53">
        <v>48</v>
      </c>
      <c r="T22" s="59">
        <v>28</v>
      </c>
      <c r="U22" s="116">
        <f t="shared" ref="U22" si="64">(Q22+R22)/K22</f>
        <v>0.69593301435406696</v>
      </c>
      <c r="V22" s="105">
        <f t="shared" ref="V22" si="65">(Q22+R22+S22+T22)/K22</f>
        <v>0.71411483253588515</v>
      </c>
      <c r="W22" s="53"/>
      <c r="X22" s="53"/>
      <c r="Y22" s="53"/>
      <c r="Z22" s="53"/>
      <c r="AA22" s="53"/>
      <c r="AB22" s="53">
        <v>0</v>
      </c>
      <c r="AC22" s="53">
        <v>2</v>
      </c>
      <c r="AD22" s="53">
        <v>1</v>
      </c>
      <c r="AE22" s="59">
        <v>2</v>
      </c>
      <c r="AF22" s="104">
        <f t="shared" ref="AF22" si="66">(AB22+AC22)/K22</f>
        <v>4.7846889952153111E-4</v>
      </c>
      <c r="AG22" s="105">
        <f t="shared" ref="AG22" si="67">(AB22+AC22+AD22+AE22)/K22</f>
        <v>1.1961722488038277E-3</v>
      </c>
      <c r="AH22" s="53"/>
      <c r="AI22" s="53"/>
      <c r="AJ22" s="53"/>
      <c r="AK22" s="53"/>
      <c r="AL22" s="53"/>
      <c r="AM22" s="53">
        <v>1</v>
      </c>
      <c r="AN22" s="53">
        <v>26</v>
      </c>
      <c r="AO22" s="53">
        <v>27</v>
      </c>
      <c r="AP22" s="59">
        <v>17</v>
      </c>
      <c r="AQ22" s="104">
        <f t="shared" ref="AQ22" si="68">(AM22+AN22)/K22</f>
        <v>6.4593301435406699E-3</v>
      </c>
      <c r="AR22" s="105">
        <f t="shared" ref="AR22" si="69">(AM22+AN22+AO22+AP22)/K22</f>
        <v>1.6985645933014354E-2</v>
      </c>
      <c r="AS22" s="76"/>
      <c r="AT22" s="46"/>
      <c r="AU22" s="46"/>
      <c r="AV22" s="46"/>
      <c r="AW22" s="46"/>
      <c r="AX22" s="46"/>
      <c r="AY22" s="46"/>
      <c r="AZ22" s="46"/>
      <c r="BA22" s="46"/>
      <c r="BB22" s="46"/>
      <c r="BC22" s="46"/>
      <c r="BD22" s="46"/>
      <c r="BE22" s="46"/>
      <c r="BF22" s="47"/>
    </row>
    <row r="23" spans="2:58" s="3" customFormat="1" x14ac:dyDescent="0.25">
      <c r="B23" s="14"/>
      <c r="C23" s="5" t="s">
        <v>42</v>
      </c>
      <c r="D23" s="5"/>
      <c r="E23" s="5"/>
      <c r="F23" s="53" t="s">
        <v>6</v>
      </c>
      <c r="G23" s="53" t="s">
        <v>20</v>
      </c>
      <c r="H23" s="54">
        <v>2</v>
      </c>
      <c r="I23" s="105">
        <f t="shared" ref="I23" si="70">U23+AF23+AQ23</f>
        <v>0.61805825242718448</v>
      </c>
      <c r="J23" s="116">
        <f t="shared" ref="J23" si="71">V23+AG23+AR23</f>
        <v>0.67203883495145633</v>
      </c>
      <c r="K23" s="71">
        <v>5150</v>
      </c>
      <c r="L23" s="53"/>
      <c r="M23" s="73"/>
      <c r="N23" s="53"/>
      <c r="O23" s="53"/>
      <c r="P23" s="53">
        <v>287</v>
      </c>
      <c r="Q23" s="73">
        <v>2095</v>
      </c>
      <c r="R23" s="53">
        <v>659</v>
      </c>
      <c r="S23" s="53">
        <v>122</v>
      </c>
      <c r="T23" s="59">
        <v>47</v>
      </c>
      <c r="U23" s="116">
        <f t="shared" ref="U23" si="72">(P23+Q23+R23)/K23</f>
        <v>0.59048543689320387</v>
      </c>
      <c r="V23" s="105">
        <f t="shared" ref="V23" si="73">(P23+Q23+R23+S23+T23)/K23</f>
        <v>0.62330097087378644</v>
      </c>
      <c r="W23" s="53"/>
      <c r="X23" s="53"/>
      <c r="Y23" s="53"/>
      <c r="Z23" s="53"/>
      <c r="AA23" s="53">
        <v>0</v>
      </c>
      <c r="AB23" s="53">
        <v>6</v>
      </c>
      <c r="AC23" s="53">
        <v>9</v>
      </c>
      <c r="AD23" s="53">
        <v>15</v>
      </c>
      <c r="AE23" s="59">
        <v>9</v>
      </c>
      <c r="AF23" s="104">
        <f t="shared" ref="AF23" si="74">(AA23+AB23+AC23)/K23</f>
        <v>2.9126213592233011E-3</v>
      </c>
      <c r="AG23" s="105">
        <f t="shared" ref="AG23" si="75">(AA23+AB23+AC23+AD23+AE23)/K23</f>
        <v>7.5728155339805829E-3</v>
      </c>
      <c r="AH23" s="53"/>
      <c r="AI23" s="53"/>
      <c r="AJ23" s="53"/>
      <c r="AK23" s="53"/>
      <c r="AL23" s="53">
        <v>48</v>
      </c>
      <c r="AM23" s="53">
        <v>44</v>
      </c>
      <c r="AN23" s="53">
        <v>35</v>
      </c>
      <c r="AO23" s="53">
        <v>41</v>
      </c>
      <c r="AP23" s="59">
        <v>44</v>
      </c>
      <c r="AQ23" s="104">
        <f t="shared" ref="AQ23" si="76">(AL23+AM23+AN23)/K23</f>
        <v>2.4660194174757281E-2</v>
      </c>
      <c r="AR23" s="105">
        <f t="shared" ref="AR23" si="77">(AL23+AM23+AN23+AO23+AP23)/K23</f>
        <v>4.1165048543689318E-2</v>
      </c>
      <c r="AS23" s="76"/>
      <c r="AT23" s="46"/>
      <c r="AU23" s="46"/>
      <c r="AV23" s="46"/>
      <c r="AW23" s="46"/>
      <c r="AX23" s="46"/>
      <c r="AY23" s="46"/>
      <c r="AZ23" s="46"/>
      <c r="BA23" s="46"/>
      <c r="BB23" s="46"/>
      <c r="BC23" s="46"/>
      <c r="BD23" s="46"/>
      <c r="BE23" s="46"/>
      <c r="BF23" s="47"/>
    </row>
    <row r="24" spans="2:58" s="3" customFormat="1" x14ac:dyDescent="0.25">
      <c r="B24" s="14"/>
      <c r="C24" s="5"/>
      <c r="D24" s="5"/>
      <c r="E24" s="5"/>
      <c r="F24" s="53" t="s">
        <v>1</v>
      </c>
      <c r="G24" s="53" t="s">
        <v>20</v>
      </c>
      <c r="H24" s="54">
        <v>4</v>
      </c>
      <c r="I24" s="105">
        <f t="shared" ref="I24" si="78">U24+AF24+AQ24</f>
        <v>0.58174904942965777</v>
      </c>
      <c r="J24" s="116">
        <f t="shared" ref="J24" si="79">V24+AG24+AR24</f>
        <v>0.61216730038022815</v>
      </c>
      <c r="K24" s="70">
        <v>263</v>
      </c>
      <c r="L24" s="53"/>
      <c r="M24" s="53"/>
      <c r="N24" s="53">
        <v>28</v>
      </c>
      <c r="O24" s="53">
        <v>60</v>
      </c>
      <c r="P24" s="53">
        <v>11</v>
      </c>
      <c r="Q24" s="53">
        <v>25</v>
      </c>
      <c r="R24" s="53">
        <v>5</v>
      </c>
      <c r="S24" s="53">
        <v>1</v>
      </c>
      <c r="T24" s="59">
        <v>1</v>
      </c>
      <c r="U24" s="116">
        <f t="shared" ref="U24" si="80">(N24+O24+P24+Q24+R24) /K24</f>
        <v>0.49049429657794674</v>
      </c>
      <c r="V24" s="105">
        <f t="shared" ref="V24" si="81">(N24+O24+P24+Q24+R24+S24+T24)/K24</f>
        <v>0.49809885931558934</v>
      </c>
      <c r="W24" s="53"/>
      <c r="X24" s="53"/>
      <c r="Y24" s="53">
        <v>0</v>
      </c>
      <c r="Z24" s="53">
        <v>0</v>
      </c>
      <c r="AA24" s="53">
        <v>0</v>
      </c>
      <c r="AB24" s="53">
        <v>0</v>
      </c>
      <c r="AC24" s="53">
        <v>0</v>
      </c>
      <c r="AD24" s="53">
        <v>0</v>
      </c>
      <c r="AE24" s="59">
        <v>0</v>
      </c>
      <c r="AF24" s="104">
        <f t="shared" ref="AF24" si="82">(Y24+Z24+AA24+AB24+AC24) /K24</f>
        <v>0</v>
      </c>
      <c r="AG24" s="105">
        <f t="shared" ref="AG24" si="83">(Y24+Z24+AA24+AB24+AC24+AD24+AE24)/K24</f>
        <v>0</v>
      </c>
      <c r="AH24" s="53"/>
      <c r="AI24" s="53"/>
      <c r="AJ24" s="53">
        <v>2</v>
      </c>
      <c r="AK24" s="53">
        <v>0</v>
      </c>
      <c r="AL24" s="53">
        <v>15</v>
      </c>
      <c r="AM24" s="53">
        <v>4</v>
      </c>
      <c r="AN24" s="53">
        <v>3</v>
      </c>
      <c r="AO24" s="53">
        <v>4</v>
      </c>
      <c r="AP24" s="59">
        <v>2</v>
      </c>
      <c r="AQ24" s="104">
        <f t="shared" ref="AQ24" si="84">(AJ24+AK24+AL24+AM24+AN24) /K24</f>
        <v>9.125475285171103E-2</v>
      </c>
      <c r="AR24" s="105">
        <f t="shared" ref="AR24" si="85">(AJ24+AK24+AL24+AM24+AN24+AO24+AP24)/K24</f>
        <v>0.11406844106463879</v>
      </c>
      <c r="AS24" s="76"/>
      <c r="AT24" s="46"/>
      <c r="AU24" s="46"/>
      <c r="AV24" s="46"/>
      <c r="AW24" s="46"/>
      <c r="AX24" s="46"/>
      <c r="AY24" s="46"/>
      <c r="AZ24" s="46"/>
      <c r="BA24" s="46"/>
      <c r="BB24" s="46"/>
      <c r="BC24" s="46"/>
      <c r="BD24" s="46"/>
      <c r="BE24" s="46"/>
      <c r="BF24" s="47"/>
    </row>
    <row r="25" spans="2:58" s="3" customFormat="1" x14ac:dyDescent="0.25">
      <c r="B25" s="14"/>
      <c r="C25" s="5"/>
      <c r="D25" s="5"/>
      <c r="E25" s="5"/>
      <c r="F25" s="53" t="s">
        <v>2</v>
      </c>
      <c r="G25" s="53" t="s">
        <v>20</v>
      </c>
      <c r="H25" s="54">
        <v>3</v>
      </c>
      <c r="I25" s="117" t="s">
        <v>4</v>
      </c>
      <c r="J25" s="117" t="s">
        <v>4</v>
      </c>
      <c r="K25" s="55" t="s">
        <v>5</v>
      </c>
      <c r="L25" s="56"/>
      <c r="M25" s="56"/>
      <c r="N25" s="56"/>
      <c r="O25" s="56"/>
      <c r="P25" s="56"/>
      <c r="Q25" s="56"/>
      <c r="R25" s="56"/>
      <c r="S25" s="56"/>
      <c r="T25" s="57"/>
      <c r="U25" s="104"/>
      <c r="V25" s="105"/>
      <c r="W25" s="58"/>
      <c r="X25" s="58"/>
      <c r="Y25" s="58"/>
      <c r="Z25" s="58"/>
      <c r="AA25" s="58"/>
      <c r="AB25" s="58"/>
      <c r="AC25" s="58"/>
      <c r="AD25" s="58"/>
      <c r="AE25" s="59"/>
      <c r="AF25" s="104"/>
      <c r="AG25" s="105"/>
      <c r="AH25" s="58"/>
      <c r="AI25" s="58"/>
      <c r="AJ25" s="58"/>
      <c r="AK25" s="58"/>
      <c r="AL25" s="58"/>
      <c r="AM25" s="58"/>
      <c r="AN25" s="58"/>
      <c r="AO25" s="58"/>
      <c r="AP25" s="59"/>
      <c r="AQ25" s="104"/>
      <c r="AR25" s="105"/>
      <c r="AS25" s="76"/>
      <c r="AT25" s="46"/>
      <c r="AU25" s="46"/>
      <c r="AV25" s="46"/>
      <c r="AW25" s="46"/>
      <c r="AX25" s="46"/>
      <c r="AY25" s="46"/>
      <c r="AZ25" s="46"/>
      <c r="BA25" s="46"/>
      <c r="BB25" s="46"/>
      <c r="BC25" s="46"/>
      <c r="BD25" s="46"/>
      <c r="BE25" s="46"/>
      <c r="BF25" s="47"/>
    </row>
    <row r="26" spans="2:58" s="31" customFormat="1" x14ac:dyDescent="0.25">
      <c r="B26" s="14"/>
      <c r="C26" s="25"/>
      <c r="D26" s="25"/>
      <c r="E26" s="25"/>
      <c r="F26" s="58" t="s">
        <v>3</v>
      </c>
      <c r="G26" s="53" t="s">
        <v>20</v>
      </c>
      <c r="H26" s="60">
        <v>6</v>
      </c>
      <c r="I26" s="117" t="s">
        <v>4</v>
      </c>
      <c r="J26" s="117" t="s">
        <v>4</v>
      </c>
      <c r="K26" s="55" t="s">
        <v>5</v>
      </c>
      <c r="L26" s="56"/>
      <c r="M26" s="56"/>
      <c r="N26" s="56"/>
      <c r="O26" s="56"/>
      <c r="P26" s="56"/>
      <c r="Q26" s="56"/>
      <c r="R26" s="56"/>
      <c r="S26" s="56"/>
      <c r="T26" s="57"/>
      <c r="U26" s="104"/>
      <c r="V26" s="105"/>
      <c r="W26" s="58"/>
      <c r="X26" s="58"/>
      <c r="Y26" s="58"/>
      <c r="Z26" s="58"/>
      <c r="AA26" s="58"/>
      <c r="AB26" s="58"/>
      <c r="AC26" s="58"/>
      <c r="AD26" s="58"/>
      <c r="AE26" s="59"/>
      <c r="AF26" s="104"/>
      <c r="AG26" s="105"/>
      <c r="AH26" s="58"/>
      <c r="AI26" s="58"/>
      <c r="AJ26" s="58"/>
      <c r="AK26" s="58"/>
      <c r="AL26" s="58"/>
      <c r="AM26" s="58"/>
      <c r="AN26" s="58"/>
      <c r="AO26" s="58"/>
      <c r="AP26" s="59"/>
      <c r="AQ26" s="104"/>
      <c r="AR26" s="105"/>
      <c r="AS26" s="76"/>
      <c r="AT26" s="46"/>
      <c r="AU26" s="46"/>
      <c r="AV26" s="46"/>
      <c r="AW26" s="46"/>
      <c r="AX26" s="46"/>
      <c r="AY26" s="46"/>
      <c r="AZ26" s="46"/>
      <c r="BA26" s="46"/>
      <c r="BB26" s="46"/>
      <c r="BC26" s="46"/>
      <c r="BD26" s="46"/>
      <c r="BE26" s="46"/>
      <c r="BF26" s="46"/>
    </row>
    <row r="27" spans="2:58" s="37" customFormat="1" ht="15.75" thickBot="1" x14ac:dyDescent="0.3">
      <c r="B27" s="32"/>
      <c r="C27" s="7"/>
      <c r="D27" s="7"/>
      <c r="E27" s="7"/>
      <c r="F27" s="66"/>
      <c r="G27" s="66"/>
      <c r="H27" s="62"/>
      <c r="I27" s="118"/>
      <c r="J27" s="118"/>
      <c r="K27" s="63"/>
      <c r="L27" s="64"/>
      <c r="M27" s="64"/>
      <c r="N27" s="64"/>
      <c r="O27" s="64"/>
      <c r="P27" s="64"/>
      <c r="Q27" s="64"/>
      <c r="R27" s="64"/>
      <c r="S27" s="64"/>
      <c r="T27" s="65"/>
      <c r="U27" s="106"/>
      <c r="V27" s="107"/>
      <c r="W27" s="66"/>
      <c r="X27" s="66"/>
      <c r="Y27" s="66"/>
      <c r="Z27" s="66"/>
      <c r="AA27" s="66"/>
      <c r="AB27" s="66"/>
      <c r="AC27" s="66"/>
      <c r="AD27" s="66"/>
      <c r="AE27" s="67"/>
      <c r="AF27" s="106"/>
      <c r="AG27" s="107"/>
      <c r="AH27" s="66"/>
      <c r="AI27" s="66"/>
      <c r="AJ27" s="66"/>
      <c r="AK27" s="66"/>
      <c r="AL27" s="66"/>
      <c r="AM27" s="66"/>
      <c r="AN27" s="66"/>
      <c r="AO27" s="66"/>
      <c r="AP27" s="67"/>
      <c r="AQ27" s="106"/>
      <c r="AR27" s="107"/>
      <c r="AS27" s="76"/>
      <c r="AT27" s="46"/>
      <c r="AU27" s="46"/>
      <c r="AV27" s="46"/>
      <c r="AW27" s="46"/>
      <c r="AX27" s="46"/>
      <c r="AY27" s="46"/>
      <c r="AZ27" s="46"/>
      <c r="BA27" s="46"/>
      <c r="BB27" s="46"/>
      <c r="BC27" s="46"/>
      <c r="BD27" s="46"/>
      <c r="BE27" s="46"/>
      <c r="BF27" s="51"/>
    </row>
    <row r="28" spans="2:58" s="3" customFormat="1" x14ac:dyDescent="0.25">
      <c r="B28" s="14"/>
      <c r="C28" s="5" t="s">
        <v>43</v>
      </c>
      <c r="D28" s="5"/>
      <c r="E28" s="5"/>
      <c r="F28" s="53" t="s">
        <v>0</v>
      </c>
      <c r="G28" s="53" t="s">
        <v>20</v>
      </c>
      <c r="H28" s="54">
        <v>1</v>
      </c>
      <c r="I28" s="117" t="s">
        <v>4</v>
      </c>
      <c r="J28" s="117" t="s">
        <v>4</v>
      </c>
      <c r="K28" s="61" t="s">
        <v>5</v>
      </c>
      <c r="L28" s="58"/>
      <c r="M28" s="58"/>
      <c r="N28" s="58"/>
      <c r="O28" s="58"/>
      <c r="P28" s="58"/>
      <c r="Q28" s="58"/>
      <c r="R28" s="58"/>
      <c r="S28" s="58"/>
      <c r="T28" s="59"/>
      <c r="U28" s="104"/>
      <c r="V28" s="105"/>
      <c r="W28" s="58"/>
      <c r="X28" s="58"/>
      <c r="Y28" s="58"/>
      <c r="Z28" s="58"/>
      <c r="AA28" s="58"/>
      <c r="AB28" s="58"/>
      <c r="AC28" s="58"/>
      <c r="AD28" s="58"/>
      <c r="AE28" s="68"/>
      <c r="AF28" s="104"/>
      <c r="AG28" s="105"/>
      <c r="AH28" s="58"/>
      <c r="AI28" s="58"/>
      <c r="AJ28" s="58"/>
      <c r="AK28" s="58"/>
      <c r="AL28" s="58"/>
      <c r="AM28" s="58"/>
      <c r="AN28" s="58"/>
      <c r="AO28" s="58"/>
      <c r="AP28" s="59"/>
      <c r="AQ28" s="104"/>
      <c r="AR28" s="105"/>
      <c r="AS28" s="76"/>
      <c r="AT28" s="46"/>
      <c r="AU28" s="46"/>
      <c r="AV28" s="46"/>
      <c r="AW28" s="46"/>
      <c r="AX28" s="46"/>
      <c r="AY28" s="46"/>
      <c r="AZ28" s="46"/>
      <c r="BA28" s="46"/>
      <c r="BB28" s="46"/>
      <c r="BC28" s="46"/>
      <c r="BD28" s="46"/>
      <c r="BE28" s="46"/>
      <c r="BF28" s="47"/>
    </row>
    <row r="29" spans="2:58" s="3" customFormat="1" x14ac:dyDescent="0.25">
      <c r="B29" s="14"/>
      <c r="C29" s="5"/>
      <c r="D29" s="5"/>
      <c r="E29" s="5"/>
      <c r="F29" s="53" t="s">
        <v>6</v>
      </c>
      <c r="G29" s="53" t="s">
        <v>20</v>
      </c>
      <c r="H29" s="54">
        <v>2</v>
      </c>
      <c r="I29" s="117" t="s">
        <v>4</v>
      </c>
      <c r="J29" s="117" t="s">
        <v>4</v>
      </c>
      <c r="K29" s="61" t="s">
        <v>5</v>
      </c>
      <c r="L29" s="58"/>
      <c r="M29" s="58"/>
      <c r="N29" s="56"/>
      <c r="O29" s="58"/>
      <c r="P29" s="58"/>
      <c r="Q29" s="58"/>
      <c r="R29" s="58"/>
      <c r="S29" s="58"/>
      <c r="T29" s="59"/>
      <c r="U29" s="104"/>
      <c r="V29" s="105"/>
      <c r="W29" s="58"/>
      <c r="X29" s="58"/>
      <c r="Y29" s="58"/>
      <c r="Z29" s="58"/>
      <c r="AA29" s="58"/>
      <c r="AB29" s="58"/>
      <c r="AC29" s="58"/>
      <c r="AD29" s="58"/>
      <c r="AE29" s="59"/>
      <c r="AF29" s="104"/>
      <c r="AG29" s="105"/>
      <c r="AH29" s="58"/>
      <c r="AI29" s="58"/>
      <c r="AJ29" s="58"/>
      <c r="AK29" s="58"/>
      <c r="AL29" s="58"/>
      <c r="AM29" s="58"/>
      <c r="AN29" s="58"/>
      <c r="AO29" s="58"/>
      <c r="AP29" s="59"/>
      <c r="AQ29" s="104"/>
      <c r="AR29" s="105"/>
      <c r="AS29" s="76"/>
      <c r="AT29" s="46"/>
      <c r="AU29" s="46"/>
      <c r="AV29" s="46"/>
      <c r="AW29" s="46"/>
      <c r="AX29" s="46"/>
      <c r="AY29" s="46"/>
      <c r="AZ29" s="46"/>
      <c r="BA29" s="46"/>
      <c r="BB29" s="46"/>
      <c r="BC29" s="46"/>
      <c r="BD29" s="46"/>
      <c r="BE29" s="46"/>
      <c r="BF29" s="47"/>
    </row>
    <row r="30" spans="2:58" s="3" customFormat="1" x14ac:dyDescent="0.25">
      <c r="B30" s="14"/>
      <c r="C30" s="5"/>
      <c r="D30" s="5"/>
      <c r="E30" s="5"/>
      <c r="F30" s="69" t="s">
        <v>1</v>
      </c>
      <c r="G30" s="53" t="s">
        <v>20</v>
      </c>
      <c r="H30" s="54">
        <v>4</v>
      </c>
      <c r="I30" s="105">
        <f t="shared" ref="I30" si="86">U30+AF30+AQ30</f>
        <v>0.58064516129032251</v>
      </c>
      <c r="J30" s="116">
        <f t="shared" ref="J30" si="87">V30+AG30+AR30</f>
        <v>0.66383701188455002</v>
      </c>
      <c r="K30" s="71">
        <v>1178</v>
      </c>
      <c r="L30" s="53"/>
      <c r="M30" s="53"/>
      <c r="N30" s="53">
        <v>11</v>
      </c>
      <c r="O30" s="53">
        <v>109</v>
      </c>
      <c r="P30" s="53">
        <v>127</v>
      </c>
      <c r="Q30" s="53">
        <v>203</v>
      </c>
      <c r="R30" s="53">
        <v>132</v>
      </c>
      <c r="S30" s="53">
        <v>29</v>
      </c>
      <c r="T30" s="59">
        <v>14</v>
      </c>
      <c r="U30" s="116">
        <f t="shared" ref="U30" si="88">(N30+O30+P30+Q30+R30) /K30</f>
        <v>0.49405772495755518</v>
      </c>
      <c r="V30" s="105">
        <f t="shared" ref="V30" si="89">(N30+O30+P30+Q30+R30+S30+T30)/K30</f>
        <v>0.53056027164685904</v>
      </c>
      <c r="W30" s="53"/>
      <c r="X30" s="53"/>
      <c r="Y30" s="53">
        <v>0</v>
      </c>
      <c r="Z30" s="53">
        <v>1</v>
      </c>
      <c r="AA30" s="53">
        <v>2</v>
      </c>
      <c r="AB30" s="53">
        <v>20</v>
      </c>
      <c r="AC30" s="53">
        <v>34</v>
      </c>
      <c r="AD30" s="53">
        <v>26</v>
      </c>
      <c r="AE30" s="59">
        <v>11</v>
      </c>
      <c r="AF30" s="104">
        <f t="shared" ref="AF30" si="90">(Y30+Z30+AA30+AB30+AC30) /K30</f>
        <v>4.8387096774193547E-2</v>
      </c>
      <c r="AG30" s="105">
        <f t="shared" ref="AG30" si="91">(Y30+Z30+AA30+AB30+AC30+AD30+AE30)/K30</f>
        <v>7.979626485568761E-2</v>
      </c>
      <c r="AH30" s="53"/>
      <c r="AI30" s="53"/>
      <c r="AJ30" s="53">
        <v>1</v>
      </c>
      <c r="AK30" s="53">
        <v>3</v>
      </c>
      <c r="AL30" s="53">
        <v>15</v>
      </c>
      <c r="AM30" s="53">
        <v>13</v>
      </c>
      <c r="AN30" s="53">
        <v>13</v>
      </c>
      <c r="AO30" s="53">
        <v>13</v>
      </c>
      <c r="AP30" s="59">
        <v>5</v>
      </c>
      <c r="AQ30" s="104">
        <f t="shared" ref="AQ30" si="92">(AJ30+AK30+AL30+AM30+AN30) /K30</f>
        <v>3.8200339558573854E-2</v>
      </c>
      <c r="AR30" s="105">
        <f t="shared" ref="AR30" si="93">(AJ30+AK30+AL30+AM30+AN30+AO30+AP30)/K30</f>
        <v>5.3480475382003394E-2</v>
      </c>
      <c r="AS30" s="76"/>
      <c r="AT30" s="46"/>
      <c r="AU30" s="46"/>
      <c r="AV30" s="46"/>
      <c r="AW30" s="46"/>
      <c r="AX30" s="46"/>
      <c r="AY30" s="46"/>
      <c r="AZ30" s="46"/>
      <c r="BA30" s="46"/>
      <c r="BB30" s="46"/>
      <c r="BC30" s="46"/>
      <c r="BD30" s="46"/>
      <c r="BE30" s="46"/>
      <c r="BF30" s="47"/>
    </row>
    <row r="31" spans="2:58" s="3" customFormat="1" x14ac:dyDescent="0.25">
      <c r="B31" s="14"/>
      <c r="C31" s="5"/>
      <c r="D31" s="5"/>
      <c r="E31" s="5"/>
      <c r="F31" s="53" t="s">
        <v>2</v>
      </c>
      <c r="G31" s="53" t="s">
        <v>20</v>
      </c>
      <c r="H31" s="54">
        <v>3</v>
      </c>
      <c r="I31" s="105">
        <f t="shared" ref="I31" si="94">U31+AF31+AQ31</f>
        <v>0.66666666666666663</v>
      </c>
      <c r="J31" s="116">
        <f t="shared" ref="J31" si="95">V31+AG31+AR31</f>
        <v>0.80952380952380953</v>
      </c>
      <c r="K31" s="70">
        <v>21</v>
      </c>
      <c r="L31" s="53"/>
      <c r="M31" s="53"/>
      <c r="N31" s="53"/>
      <c r="O31" s="53">
        <v>0</v>
      </c>
      <c r="P31" s="53">
        <v>4</v>
      </c>
      <c r="Q31" s="53">
        <v>9</v>
      </c>
      <c r="R31" s="53">
        <v>1</v>
      </c>
      <c r="S31" s="53">
        <v>2</v>
      </c>
      <c r="T31" s="59">
        <v>0</v>
      </c>
      <c r="U31" s="116">
        <f t="shared" ref="U31" si="96">(O31+P31+Q31+R31) /K31</f>
        <v>0.66666666666666663</v>
      </c>
      <c r="V31" s="105">
        <f t="shared" ref="V31" si="97">(O31+P31+Q31+R31+S31+T31)/K31</f>
        <v>0.76190476190476186</v>
      </c>
      <c r="W31" s="53"/>
      <c r="X31" s="53"/>
      <c r="Y31" s="53"/>
      <c r="Z31" s="53">
        <v>0</v>
      </c>
      <c r="AA31" s="53">
        <v>0</v>
      </c>
      <c r="AB31" s="53">
        <v>1</v>
      </c>
      <c r="AC31" s="53">
        <v>0</v>
      </c>
      <c r="AD31" s="53">
        <v>0</v>
      </c>
      <c r="AE31" s="59">
        <v>0</v>
      </c>
      <c r="AF31" s="104">
        <f t="shared" ref="AF31" si="98">(W31+X31+Y31+Z31)/K31</f>
        <v>0</v>
      </c>
      <c r="AG31" s="105">
        <f t="shared" ref="AG31" si="99">(W31+X31+Y31+Z31+AA31+AB31)/K31</f>
        <v>4.7619047619047616E-2</v>
      </c>
      <c r="AH31" s="53"/>
      <c r="AI31" s="53"/>
      <c r="AJ31" s="53"/>
      <c r="AK31" s="53">
        <v>0</v>
      </c>
      <c r="AL31" s="53">
        <v>0</v>
      </c>
      <c r="AM31" s="53">
        <v>0</v>
      </c>
      <c r="AN31" s="53">
        <v>0</v>
      </c>
      <c r="AO31" s="53">
        <v>0</v>
      </c>
      <c r="AP31" s="59">
        <v>0</v>
      </c>
      <c r="AQ31" s="104">
        <f t="shared" ref="AQ31" si="100">(AK31+AL31+AM31+AN31) /K31</f>
        <v>0</v>
      </c>
      <c r="AR31" s="105">
        <f t="shared" ref="AR31" si="101">(AK31+AL31+AM31+AN31+AO31+AP31)/K31</f>
        <v>0</v>
      </c>
      <c r="AS31" s="76"/>
      <c r="AT31" s="46"/>
      <c r="AU31" s="46"/>
      <c r="AV31" s="46"/>
      <c r="AW31" s="46"/>
      <c r="AX31" s="46"/>
      <c r="AY31" s="46"/>
      <c r="AZ31" s="46"/>
      <c r="BA31" s="46"/>
      <c r="BB31" s="46"/>
      <c r="BC31" s="46"/>
      <c r="BD31" s="46"/>
      <c r="BE31" s="46"/>
      <c r="BF31" s="47"/>
    </row>
    <row r="32" spans="2:58" s="31" customFormat="1" x14ac:dyDescent="0.25">
      <c r="B32" s="14"/>
      <c r="C32" s="25"/>
      <c r="D32" s="25"/>
      <c r="E32" s="25"/>
      <c r="F32" s="58" t="s">
        <v>3</v>
      </c>
      <c r="G32" s="53" t="s">
        <v>20</v>
      </c>
      <c r="H32" s="60">
        <v>6</v>
      </c>
      <c r="I32" s="117" t="s">
        <v>4</v>
      </c>
      <c r="J32" s="117" t="s">
        <v>4</v>
      </c>
      <c r="K32" s="55" t="s">
        <v>5</v>
      </c>
      <c r="L32" s="56"/>
      <c r="M32" s="56"/>
      <c r="N32" s="56"/>
      <c r="O32" s="56"/>
      <c r="P32" s="56"/>
      <c r="Q32" s="56"/>
      <c r="R32" s="56"/>
      <c r="S32" s="56"/>
      <c r="T32" s="57"/>
      <c r="U32" s="104"/>
      <c r="V32" s="105"/>
      <c r="W32" s="58"/>
      <c r="X32" s="58"/>
      <c r="Y32" s="58"/>
      <c r="Z32" s="58"/>
      <c r="AA32" s="58"/>
      <c r="AB32" s="58"/>
      <c r="AC32" s="58"/>
      <c r="AD32" s="58"/>
      <c r="AE32" s="59"/>
      <c r="AF32" s="104"/>
      <c r="AG32" s="105"/>
      <c r="AH32" s="58"/>
      <c r="AI32" s="58"/>
      <c r="AJ32" s="58"/>
      <c r="AK32" s="58"/>
      <c r="AL32" s="58"/>
      <c r="AM32" s="58"/>
      <c r="AN32" s="58"/>
      <c r="AO32" s="58"/>
      <c r="AP32" s="59"/>
      <c r="AQ32" s="104"/>
      <c r="AR32" s="105"/>
      <c r="AS32" s="76"/>
      <c r="AT32" s="46"/>
      <c r="AU32" s="46"/>
      <c r="AV32" s="46"/>
      <c r="AW32" s="46"/>
      <c r="AX32" s="46"/>
      <c r="AY32" s="46"/>
      <c r="AZ32" s="46"/>
      <c r="BA32" s="46"/>
      <c r="BB32" s="46"/>
      <c r="BC32" s="46"/>
      <c r="BD32" s="46"/>
      <c r="BE32" s="46"/>
      <c r="BF32" s="46"/>
    </row>
    <row r="33" spans="2:58" s="37" customFormat="1" ht="15.75" thickBot="1" x14ac:dyDescent="0.3">
      <c r="B33" s="32"/>
      <c r="C33" s="7"/>
      <c r="D33" s="7"/>
      <c r="E33" s="7"/>
      <c r="F33" s="66"/>
      <c r="G33" s="66"/>
      <c r="H33" s="62"/>
      <c r="I33" s="118"/>
      <c r="J33" s="118"/>
      <c r="K33" s="63"/>
      <c r="L33" s="64"/>
      <c r="M33" s="64"/>
      <c r="N33" s="64"/>
      <c r="O33" s="64"/>
      <c r="P33" s="64"/>
      <c r="Q33" s="64"/>
      <c r="R33" s="64"/>
      <c r="S33" s="64"/>
      <c r="T33" s="65"/>
      <c r="U33" s="106"/>
      <c r="V33" s="107"/>
      <c r="W33" s="66"/>
      <c r="X33" s="66"/>
      <c r="Y33" s="66"/>
      <c r="Z33" s="66"/>
      <c r="AA33" s="66"/>
      <c r="AB33" s="66"/>
      <c r="AC33" s="66"/>
      <c r="AD33" s="66"/>
      <c r="AE33" s="67"/>
      <c r="AF33" s="106"/>
      <c r="AG33" s="107"/>
      <c r="AH33" s="66"/>
      <c r="AI33" s="66"/>
      <c r="AJ33" s="66"/>
      <c r="AK33" s="66"/>
      <c r="AL33" s="66"/>
      <c r="AM33" s="66"/>
      <c r="AN33" s="66"/>
      <c r="AO33" s="66"/>
      <c r="AP33" s="67"/>
      <c r="AQ33" s="106"/>
      <c r="AR33" s="107"/>
      <c r="AS33" s="76"/>
      <c r="AT33" s="46"/>
      <c r="AU33" s="46"/>
      <c r="AV33" s="46"/>
      <c r="AW33" s="46"/>
      <c r="AX33" s="46"/>
      <c r="AY33" s="122"/>
      <c r="AZ33" s="46"/>
      <c r="BA33" s="46"/>
      <c r="BB33" s="46"/>
      <c r="BC33" s="46"/>
      <c r="BD33" s="46"/>
      <c r="BE33" s="46"/>
      <c r="BF33" s="51"/>
    </row>
    <row r="34" spans="2:58" s="3" customFormat="1" x14ac:dyDescent="0.25">
      <c r="B34" s="14"/>
      <c r="C34" s="5" t="s">
        <v>44</v>
      </c>
      <c r="D34" s="5"/>
      <c r="E34" s="5"/>
      <c r="F34" s="53" t="s">
        <v>0</v>
      </c>
      <c r="G34" s="53" t="s">
        <v>20</v>
      </c>
      <c r="H34" s="54">
        <v>1</v>
      </c>
      <c r="I34" s="105">
        <f t="shared" ref="I34" si="102">U34+AF34+AQ34</f>
        <v>0.77211538461538465</v>
      </c>
      <c r="J34" s="116">
        <f t="shared" ref="J34" si="103">V34+AG34+AR34</f>
        <v>0.80320512820512813</v>
      </c>
      <c r="K34" s="71">
        <v>3120</v>
      </c>
      <c r="L34" s="73"/>
      <c r="M34" s="53"/>
      <c r="N34" s="53"/>
      <c r="O34" s="53"/>
      <c r="P34" s="53"/>
      <c r="Q34" s="73">
        <v>1957</v>
      </c>
      <c r="R34" s="53">
        <v>445</v>
      </c>
      <c r="S34" s="53">
        <v>44</v>
      </c>
      <c r="T34" s="59">
        <v>18</v>
      </c>
      <c r="U34" s="116">
        <f t="shared" ref="U34" si="104">(Q34+R34)/K34</f>
        <v>0.76987179487179491</v>
      </c>
      <c r="V34" s="105">
        <f t="shared" ref="V34" si="105">(Q34+R34+S34+T34)/K34</f>
        <v>0.78974358974358971</v>
      </c>
      <c r="W34" s="53"/>
      <c r="X34" s="53"/>
      <c r="Y34" s="53"/>
      <c r="Z34" s="53"/>
      <c r="AA34" s="53"/>
      <c r="AB34" s="53">
        <v>1</v>
      </c>
      <c r="AC34" s="53">
        <v>0</v>
      </c>
      <c r="AD34" s="53">
        <v>3</v>
      </c>
      <c r="AE34" s="59">
        <v>3</v>
      </c>
      <c r="AF34" s="104">
        <f t="shared" ref="AF34" si="106">(AB34+AC34)/K34</f>
        <v>3.2051282051282051E-4</v>
      </c>
      <c r="AG34" s="105">
        <f t="shared" ref="AG34" si="107">(AB34+AC34+AD34+AE34)/K34</f>
        <v>2.2435897435897434E-3</v>
      </c>
      <c r="AH34" s="53"/>
      <c r="AI34" s="53"/>
      <c r="AJ34" s="53"/>
      <c r="AK34" s="53"/>
      <c r="AL34" s="53"/>
      <c r="AM34" s="53">
        <v>5</v>
      </c>
      <c r="AN34" s="53">
        <v>1</v>
      </c>
      <c r="AO34" s="53">
        <v>13</v>
      </c>
      <c r="AP34" s="59">
        <v>16</v>
      </c>
      <c r="AQ34" s="104">
        <f t="shared" ref="AQ34" si="108">(AM34+AN34)/K34</f>
        <v>1.9230769230769232E-3</v>
      </c>
      <c r="AR34" s="105">
        <f t="shared" ref="AR34" si="109">(AM34+AN34+AO34+AP34)/K34</f>
        <v>1.1217948717948718E-2</v>
      </c>
      <c r="AS34" s="76"/>
      <c r="AT34" s="46"/>
      <c r="AU34" s="46"/>
      <c r="AV34" s="46"/>
      <c r="AW34" s="46"/>
      <c r="AX34" s="46"/>
      <c r="AY34" s="46"/>
      <c r="AZ34" s="46"/>
      <c r="BA34" s="46"/>
      <c r="BB34" s="46"/>
      <c r="BC34" s="46"/>
      <c r="BD34" s="46"/>
      <c r="BE34" s="46"/>
      <c r="BF34" s="47"/>
    </row>
    <row r="35" spans="2:58" s="3" customFormat="1" x14ac:dyDescent="0.25">
      <c r="B35" s="14"/>
      <c r="C35" s="5"/>
      <c r="D35" s="5"/>
      <c r="E35" s="5"/>
      <c r="F35" s="53" t="s">
        <v>6</v>
      </c>
      <c r="G35" s="53" t="s">
        <v>20</v>
      </c>
      <c r="H35" s="54">
        <v>2</v>
      </c>
      <c r="I35" s="105">
        <f t="shared" ref="I35" si="110">U35+AF35+AQ35</f>
        <v>0.64070146818923335</v>
      </c>
      <c r="J35" s="116">
        <f t="shared" ref="J35" si="111">V35+AG35+AR35</f>
        <v>0.7142468733007068</v>
      </c>
      <c r="K35" s="71">
        <v>7356</v>
      </c>
      <c r="L35" s="53"/>
      <c r="M35" s="73"/>
      <c r="N35" s="53"/>
      <c r="O35" s="53"/>
      <c r="P35" s="53">
        <v>61</v>
      </c>
      <c r="Q35" s="73">
        <v>3343</v>
      </c>
      <c r="R35" s="73">
        <v>1215</v>
      </c>
      <c r="S35" s="53">
        <v>318</v>
      </c>
      <c r="T35" s="59">
        <v>137</v>
      </c>
      <c r="U35" s="116">
        <f t="shared" ref="U35" si="112">(P35+Q35+R35)/K35</f>
        <v>0.62792278412180536</v>
      </c>
      <c r="V35" s="105">
        <f t="shared" ref="V35" si="113">(P35+Q35+R35+S35+T35)/K35</f>
        <v>0.68977705274605761</v>
      </c>
      <c r="W35" s="53"/>
      <c r="X35" s="53"/>
      <c r="Y35" s="53"/>
      <c r="Z35" s="53"/>
      <c r="AA35" s="53">
        <v>1</v>
      </c>
      <c r="AB35" s="53">
        <v>2</v>
      </c>
      <c r="AC35" s="53">
        <v>11</v>
      </c>
      <c r="AD35" s="53">
        <v>11</v>
      </c>
      <c r="AE35" s="59">
        <v>14</v>
      </c>
      <c r="AF35" s="104">
        <f t="shared" ref="AF35" si="114">(AA35+AB35+AC35)/K35</f>
        <v>1.9032082653616096E-3</v>
      </c>
      <c r="AG35" s="105">
        <f t="shared" ref="AG35" si="115">(AA35+AB35+AC35+AD35+AE35)/K35</f>
        <v>5.3017944535073414E-3</v>
      </c>
      <c r="AH35" s="53"/>
      <c r="AI35" s="53"/>
      <c r="AJ35" s="53"/>
      <c r="AK35" s="53"/>
      <c r="AL35" s="53">
        <v>7</v>
      </c>
      <c r="AM35" s="53">
        <v>29</v>
      </c>
      <c r="AN35" s="53">
        <v>44</v>
      </c>
      <c r="AO35" s="53">
        <v>27</v>
      </c>
      <c r="AP35" s="59">
        <v>34</v>
      </c>
      <c r="AQ35" s="104">
        <f t="shared" ref="AQ35" si="116">(AL35+AM35+AN35)/K35</f>
        <v>1.0875475802066341E-2</v>
      </c>
      <c r="AR35" s="105">
        <f t="shared" ref="AR35" si="117">(AL35+AM35+AN35+AO35+AP35)/K35</f>
        <v>1.9168026101141926E-2</v>
      </c>
      <c r="AS35" s="76"/>
      <c r="AT35" s="46"/>
      <c r="AU35" s="46"/>
      <c r="AV35" s="46"/>
      <c r="AW35" s="46"/>
      <c r="AX35" s="46"/>
      <c r="AY35" s="46"/>
      <c r="AZ35" s="46"/>
      <c r="BA35" s="46"/>
      <c r="BB35" s="46"/>
      <c r="BC35" s="46"/>
      <c r="BD35" s="46"/>
      <c r="BE35" s="46"/>
      <c r="BF35" s="47"/>
    </row>
    <row r="36" spans="2:58" s="3" customFormat="1" x14ac:dyDescent="0.25">
      <c r="B36" s="14"/>
      <c r="C36" s="5"/>
      <c r="D36" s="5"/>
      <c r="E36" s="5"/>
      <c r="F36" s="53" t="s">
        <v>1</v>
      </c>
      <c r="G36" s="53" t="s">
        <v>20</v>
      </c>
      <c r="H36" s="54">
        <v>4</v>
      </c>
      <c r="I36" s="105">
        <f t="shared" ref="I36" si="118">U36+AF36+AQ36</f>
        <v>0.68288854003139732</v>
      </c>
      <c r="J36" s="116">
        <f t="shared" ref="J36" si="119">V36+AG36+AR36</f>
        <v>0.72056514913657765</v>
      </c>
      <c r="K36" s="71">
        <v>1274</v>
      </c>
      <c r="L36" s="53"/>
      <c r="M36" s="53"/>
      <c r="N36" s="53">
        <v>75</v>
      </c>
      <c r="O36" s="53">
        <v>285</v>
      </c>
      <c r="P36" s="53">
        <v>174</v>
      </c>
      <c r="Q36" s="53">
        <v>92</v>
      </c>
      <c r="R36" s="53">
        <v>52</v>
      </c>
      <c r="S36" s="53">
        <v>23</v>
      </c>
      <c r="T36" s="59">
        <v>14</v>
      </c>
      <c r="U36" s="116">
        <f t="shared" ref="U36" si="120">(N36+O36+P36+Q36+R36) /K36</f>
        <v>0.53218210361067508</v>
      </c>
      <c r="V36" s="105">
        <f t="shared" ref="V36" si="121">(N36+O36+P36+Q36+R36+S36+T36)/K36</f>
        <v>0.56122448979591832</v>
      </c>
      <c r="W36" s="53"/>
      <c r="X36" s="53"/>
      <c r="Y36" s="53">
        <v>2</v>
      </c>
      <c r="Z36" s="53">
        <v>0</v>
      </c>
      <c r="AA36" s="53">
        <v>1</v>
      </c>
      <c r="AB36" s="53">
        <v>1</v>
      </c>
      <c r="AC36" s="53">
        <v>2</v>
      </c>
      <c r="AD36" s="53">
        <v>2</v>
      </c>
      <c r="AE36" s="59">
        <v>2</v>
      </c>
      <c r="AF36" s="104">
        <f t="shared" ref="AF36" si="122">(Y36+Z36+AA36+AB36+AC36) /K36</f>
        <v>4.7095761381475663E-3</v>
      </c>
      <c r="AG36" s="105">
        <f t="shared" ref="AG36" si="123">(Y36+Z36+AA36+AB36+AC36+AD36+AE36)/K36</f>
        <v>7.8492935635792772E-3</v>
      </c>
      <c r="AH36" s="53"/>
      <c r="AI36" s="53"/>
      <c r="AJ36" s="53">
        <v>86</v>
      </c>
      <c r="AK36" s="53">
        <v>43</v>
      </c>
      <c r="AL36" s="53">
        <v>34</v>
      </c>
      <c r="AM36" s="53">
        <v>13</v>
      </c>
      <c r="AN36" s="53">
        <v>10</v>
      </c>
      <c r="AO36" s="53">
        <v>6</v>
      </c>
      <c r="AP36" s="59">
        <v>1</v>
      </c>
      <c r="AQ36" s="104">
        <f t="shared" ref="AQ36" si="124">(AJ36+AK36+AL36+AM36+AN36) /K36</f>
        <v>0.14599686028257458</v>
      </c>
      <c r="AR36" s="105">
        <f t="shared" ref="AR36" si="125">(AJ36+AK36+AL36+AM36+AN36+AO36+AP36)/K36</f>
        <v>0.15149136577708006</v>
      </c>
      <c r="AS36" s="76"/>
      <c r="AT36" s="46"/>
      <c r="AU36" s="46"/>
      <c r="AV36" s="46"/>
      <c r="AW36" s="46"/>
      <c r="AX36" s="46"/>
      <c r="AY36" s="46"/>
      <c r="AZ36" s="46"/>
      <c r="BA36" s="46"/>
      <c r="BB36" s="46"/>
      <c r="BC36" s="46"/>
      <c r="BD36" s="46"/>
      <c r="BE36" s="46"/>
      <c r="BF36" s="47"/>
    </row>
    <row r="37" spans="2:58" s="3" customFormat="1" x14ac:dyDescent="0.25">
      <c r="B37" s="14"/>
      <c r="C37" s="5"/>
      <c r="D37" s="5"/>
      <c r="E37" s="5"/>
      <c r="F37" s="53" t="s">
        <v>2</v>
      </c>
      <c r="G37" s="53" t="s">
        <v>20</v>
      </c>
      <c r="H37" s="54">
        <v>3</v>
      </c>
      <c r="I37" s="117" t="s">
        <v>4</v>
      </c>
      <c r="J37" s="117" t="s">
        <v>4</v>
      </c>
      <c r="K37" s="55" t="s">
        <v>5</v>
      </c>
      <c r="L37" s="56"/>
      <c r="M37" s="56"/>
      <c r="N37" s="56"/>
      <c r="O37" s="56"/>
      <c r="P37" s="56"/>
      <c r="Q37" s="56"/>
      <c r="R37" s="56"/>
      <c r="S37" s="56"/>
      <c r="T37" s="57"/>
      <c r="U37" s="104"/>
      <c r="V37" s="105"/>
      <c r="W37" s="58"/>
      <c r="X37" s="58"/>
      <c r="Y37" s="58"/>
      <c r="Z37" s="58"/>
      <c r="AA37" s="58"/>
      <c r="AB37" s="58"/>
      <c r="AC37" s="58"/>
      <c r="AD37" s="58"/>
      <c r="AE37" s="59"/>
      <c r="AF37" s="104"/>
      <c r="AG37" s="105"/>
      <c r="AH37" s="58"/>
      <c r="AI37" s="58"/>
      <c r="AJ37" s="58"/>
      <c r="AK37" s="58"/>
      <c r="AL37" s="58"/>
      <c r="AM37" s="58"/>
      <c r="AN37" s="58"/>
      <c r="AO37" s="58"/>
      <c r="AP37" s="59"/>
      <c r="AQ37" s="104"/>
      <c r="AR37" s="105"/>
      <c r="AS37" s="76"/>
      <c r="AT37" s="46"/>
      <c r="AU37" s="46"/>
      <c r="AV37" s="46"/>
      <c r="AW37" s="46"/>
      <c r="AX37" s="46"/>
      <c r="AY37" s="46"/>
      <c r="AZ37" s="46"/>
      <c r="BA37" s="46"/>
      <c r="BB37" s="46"/>
      <c r="BC37" s="46"/>
      <c r="BD37" s="46"/>
      <c r="BE37" s="46"/>
      <c r="BF37" s="47"/>
    </row>
    <row r="38" spans="2:58" s="31" customFormat="1" x14ac:dyDescent="0.25">
      <c r="B38" s="14"/>
      <c r="C38" s="25"/>
      <c r="D38" s="25"/>
      <c r="E38" s="25"/>
      <c r="F38" s="58" t="s">
        <v>3</v>
      </c>
      <c r="G38" s="53" t="s">
        <v>20</v>
      </c>
      <c r="H38" s="60">
        <v>6</v>
      </c>
      <c r="I38" s="117" t="s">
        <v>4</v>
      </c>
      <c r="J38" s="117" t="s">
        <v>4</v>
      </c>
      <c r="K38" s="55" t="s">
        <v>5</v>
      </c>
      <c r="L38" s="56"/>
      <c r="M38" s="56"/>
      <c r="N38" s="56"/>
      <c r="O38" s="56"/>
      <c r="P38" s="56"/>
      <c r="Q38" s="56"/>
      <c r="R38" s="56"/>
      <c r="S38" s="56"/>
      <c r="T38" s="57"/>
      <c r="U38" s="104"/>
      <c r="V38" s="105"/>
      <c r="W38" s="58"/>
      <c r="X38" s="58"/>
      <c r="Y38" s="58"/>
      <c r="Z38" s="58"/>
      <c r="AA38" s="58"/>
      <c r="AB38" s="58"/>
      <c r="AC38" s="58"/>
      <c r="AD38" s="58"/>
      <c r="AE38" s="59"/>
      <c r="AF38" s="104"/>
      <c r="AG38" s="105"/>
      <c r="AH38" s="58"/>
      <c r="AI38" s="58"/>
      <c r="AJ38" s="58"/>
      <c r="AK38" s="58"/>
      <c r="AL38" s="58"/>
      <c r="AM38" s="58"/>
      <c r="AN38" s="58"/>
      <c r="AO38" s="58"/>
      <c r="AP38" s="59"/>
      <c r="AQ38" s="104"/>
      <c r="AR38" s="105"/>
      <c r="AS38" s="76"/>
      <c r="AT38" s="46"/>
      <c r="AU38" s="46"/>
      <c r="AV38" s="46"/>
      <c r="AW38" s="46"/>
      <c r="AX38" s="46"/>
      <c r="AY38" s="46"/>
      <c r="AZ38" s="46"/>
      <c r="BA38" s="46"/>
      <c r="BB38" s="46"/>
      <c r="BC38" s="46"/>
      <c r="BD38" s="46"/>
      <c r="BE38" s="46"/>
      <c r="BF38" s="46"/>
    </row>
    <row r="39" spans="2:58" s="37" customFormat="1" ht="15.75" thickBot="1" x14ac:dyDescent="0.3">
      <c r="B39" s="32"/>
      <c r="C39" s="7"/>
      <c r="D39" s="7"/>
      <c r="E39" s="7"/>
      <c r="F39" s="66"/>
      <c r="G39" s="66"/>
      <c r="H39" s="62"/>
      <c r="I39" s="118"/>
      <c r="J39" s="118"/>
      <c r="K39" s="63"/>
      <c r="L39" s="64"/>
      <c r="M39" s="64"/>
      <c r="N39" s="64"/>
      <c r="O39" s="64"/>
      <c r="P39" s="64"/>
      <c r="Q39" s="64"/>
      <c r="R39" s="64"/>
      <c r="S39" s="64"/>
      <c r="T39" s="65"/>
      <c r="U39" s="106"/>
      <c r="V39" s="107"/>
      <c r="W39" s="66"/>
      <c r="X39" s="66"/>
      <c r="Y39" s="66"/>
      <c r="Z39" s="66"/>
      <c r="AA39" s="66"/>
      <c r="AB39" s="66"/>
      <c r="AC39" s="66"/>
      <c r="AD39" s="66"/>
      <c r="AE39" s="67"/>
      <c r="AF39" s="106"/>
      <c r="AG39" s="107"/>
      <c r="AH39" s="66"/>
      <c r="AI39" s="66"/>
      <c r="AJ39" s="66"/>
      <c r="AK39" s="66"/>
      <c r="AL39" s="66"/>
      <c r="AM39" s="66"/>
      <c r="AN39" s="66"/>
      <c r="AO39" s="66"/>
      <c r="AP39" s="67"/>
      <c r="AQ39" s="106"/>
      <c r="AR39" s="107"/>
      <c r="AS39" s="76"/>
      <c r="AT39" s="46"/>
      <c r="AU39" s="46"/>
      <c r="AV39" s="46"/>
      <c r="AW39" s="46"/>
      <c r="AX39" s="46"/>
      <c r="AY39" s="46"/>
      <c r="AZ39" s="46"/>
      <c r="BA39" s="46"/>
      <c r="BB39" s="46"/>
      <c r="BC39" s="46"/>
      <c r="BD39" s="46"/>
      <c r="BE39" s="46"/>
      <c r="BF39" s="51"/>
    </row>
    <row r="40" spans="2:58" s="3" customFormat="1" x14ac:dyDescent="0.25">
      <c r="B40" s="14"/>
      <c r="C40" s="5" t="s">
        <v>45</v>
      </c>
      <c r="D40" s="5"/>
      <c r="E40" s="5"/>
      <c r="F40" s="5" t="s">
        <v>0</v>
      </c>
      <c r="G40" s="53" t="s">
        <v>20</v>
      </c>
      <c r="H40" s="26">
        <v>1</v>
      </c>
      <c r="I40" s="119" t="s">
        <v>4</v>
      </c>
      <c r="J40" s="119" t="s">
        <v>4</v>
      </c>
      <c r="K40" s="12" t="s">
        <v>5</v>
      </c>
      <c r="L40" s="25"/>
      <c r="M40" s="25"/>
      <c r="N40" s="25"/>
      <c r="O40" s="25"/>
      <c r="P40" s="25"/>
      <c r="Q40" s="25"/>
      <c r="R40" s="25"/>
      <c r="S40" s="25"/>
      <c r="T40" s="27"/>
      <c r="U40" s="108"/>
      <c r="V40" s="109"/>
      <c r="W40" s="25"/>
      <c r="X40" s="25"/>
      <c r="Y40" s="25"/>
      <c r="Z40" s="25"/>
      <c r="AA40" s="25"/>
      <c r="AB40" s="25"/>
      <c r="AC40" s="25"/>
      <c r="AD40" s="25"/>
      <c r="AE40" s="27"/>
      <c r="AF40" s="108"/>
      <c r="AG40" s="109"/>
      <c r="AH40" s="25"/>
      <c r="AI40" s="25"/>
      <c r="AJ40" s="25"/>
      <c r="AK40" s="25"/>
      <c r="AL40" s="25"/>
      <c r="AM40" s="25"/>
      <c r="AN40" s="25"/>
      <c r="AO40" s="25"/>
      <c r="AP40" s="27"/>
      <c r="AQ40" s="108"/>
      <c r="AR40" s="109"/>
      <c r="AS40" s="76"/>
      <c r="AT40" s="46"/>
      <c r="AU40" s="46"/>
      <c r="AV40" s="46"/>
      <c r="AW40" s="46"/>
      <c r="AX40" s="46"/>
      <c r="AY40" s="46"/>
      <c r="AZ40" s="46"/>
      <c r="BA40" s="46"/>
      <c r="BB40" s="46"/>
      <c r="BC40" s="46"/>
      <c r="BD40" s="46"/>
      <c r="BE40" s="46"/>
      <c r="BF40" s="47"/>
    </row>
    <row r="41" spans="2:58" s="3" customFormat="1" x14ac:dyDescent="0.25">
      <c r="B41" s="14"/>
      <c r="C41" s="5"/>
      <c r="D41" s="5"/>
      <c r="E41" s="5"/>
      <c r="F41" s="5" t="s">
        <v>6</v>
      </c>
      <c r="G41" s="53" t="s">
        <v>20</v>
      </c>
      <c r="H41" s="26">
        <v>2</v>
      </c>
      <c r="I41" s="119" t="s">
        <v>4</v>
      </c>
      <c r="J41" s="119" t="s">
        <v>4</v>
      </c>
      <c r="K41" s="12" t="s">
        <v>5</v>
      </c>
      <c r="L41" s="25"/>
      <c r="M41" s="25"/>
      <c r="N41" s="28"/>
      <c r="O41" s="25"/>
      <c r="P41" s="25"/>
      <c r="Q41" s="25"/>
      <c r="R41" s="25"/>
      <c r="S41" s="25"/>
      <c r="T41" s="27"/>
      <c r="U41" s="108"/>
      <c r="V41" s="109"/>
      <c r="W41" s="25"/>
      <c r="X41" s="25"/>
      <c r="Y41" s="25"/>
      <c r="Z41" s="25"/>
      <c r="AA41" s="25"/>
      <c r="AB41" s="25"/>
      <c r="AC41" s="25"/>
      <c r="AD41" s="25"/>
      <c r="AE41" s="27"/>
      <c r="AF41" s="108"/>
      <c r="AG41" s="109"/>
      <c r="AH41" s="25"/>
      <c r="AI41" s="25"/>
      <c r="AJ41" s="25"/>
      <c r="AK41" s="25"/>
      <c r="AL41" s="25"/>
      <c r="AM41" s="25"/>
      <c r="AN41" s="25"/>
      <c r="AO41" s="25"/>
      <c r="AP41" s="27"/>
      <c r="AQ41" s="108"/>
      <c r="AR41" s="109"/>
      <c r="AS41" s="76"/>
      <c r="AT41" s="46"/>
      <c r="AU41" s="46"/>
      <c r="AV41" s="46"/>
      <c r="AW41" s="46"/>
      <c r="AX41" s="46"/>
      <c r="AY41" s="46"/>
      <c r="AZ41" s="46"/>
      <c r="BA41" s="46"/>
      <c r="BB41" s="46"/>
      <c r="BC41" s="46"/>
      <c r="BD41" s="46"/>
      <c r="BE41" s="46"/>
      <c r="BF41" s="47"/>
    </row>
    <row r="42" spans="2:58" s="3" customFormat="1" x14ac:dyDescent="0.25">
      <c r="B42" s="14"/>
      <c r="C42" s="5"/>
      <c r="D42" s="5"/>
      <c r="E42" s="5"/>
      <c r="F42" s="5" t="s">
        <v>1</v>
      </c>
      <c r="G42" s="53" t="s">
        <v>20</v>
      </c>
      <c r="H42" s="26">
        <v>4</v>
      </c>
      <c r="I42" s="111">
        <f t="shared" ref="I42" si="126">U42+AF42+AQ42</f>
        <v>0.50997150997150997</v>
      </c>
      <c r="J42" s="120">
        <f t="shared" ref="J42" si="127">V42+AG42+AR42</f>
        <v>0.61253561253561251</v>
      </c>
      <c r="K42" s="40">
        <v>351</v>
      </c>
      <c r="L42" s="38"/>
      <c r="M42" s="38"/>
      <c r="N42" s="38">
        <v>0</v>
      </c>
      <c r="O42" s="38">
        <v>10</v>
      </c>
      <c r="P42" s="38">
        <v>8</v>
      </c>
      <c r="Q42" s="38">
        <v>78</v>
      </c>
      <c r="R42" s="38">
        <v>71</v>
      </c>
      <c r="S42" s="38">
        <v>16</v>
      </c>
      <c r="T42" s="39">
        <v>6</v>
      </c>
      <c r="U42" s="120">
        <f t="shared" ref="U42" si="128">(N42+O42+P42+Q42+R42) /K42</f>
        <v>0.4757834757834758</v>
      </c>
      <c r="V42" s="111">
        <f t="shared" ref="V42" si="129">(N42+O42+P42+Q42+R42+S42+T42)/K42</f>
        <v>0.53846153846153844</v>
      </c>
      <c r="W42" s="38"/>
      <c r="X42" s="38"/>
      <c r="Y42" s="38">
        <v>0</v>
      </c>
      <c r="Z42" s="38">
        <v>0</v>
      </c>
      <c r="AA42" s="38">
        <v>1</v>
      </c>
      <c r="AB42" s="38">
        <v>0</v>
      </c>
      <c r="AC42" s="38">
        <v>2</v>
      </c>
      <c r="AD42" s="38">
        <v>3</v>
      </c>
      <c r="AE42" s="39">
        <v>1</v>
      </c>
      <c r="AF42" s="110">
        <f t="shared" ref="AF42" si="130">(Y42+Z42+AA42+AB42+AC42) /K42</f>
        <v>8.5470085470085479E-3</v>
      </c>
      <c r="AG42" s="111">
        <f t="shared" ref="AG42" si="131">(Y42+Z42+AA42+AB42+AC42+AD42+AE42)/K42</f>
        <v>1.9943019943019943E-2</v>
      </c>
      <c r="AH42" s="38"/>
      <c r="AI42" s="38"/>
      <c r="AJ42" s="38">
        <v>0</v>
      </c>
      <c r="AK42" s="38">
        <v>0</v>
      </c>
      <c r="AL42" s="38">
        <v>2</v>
      </c>
      <c r="AM42" s="38">
        <v>5</v>
      </c>
      <c r="AN42" s="38">
        <v>2</v>
      </c>
      <c r="AO42" s="38">
        <v>4</v>
      </c>
      <c r="AP42" s="39">
        <v>6</v>
      </c>
      <c r="AQ42" s="110">
        <f t="shared" ref="AQ42" si="132">(AJ42+AK42+AL42+AM42+AN42) /K42</f>
        <v>2.564102564102564E-2</v>
      </c>
      <c r="AR42" s="111">
        <f t="shared" ref="AR42" si="133">(AJ42+AK42+AL42+AM42+AN42+AO42+AP42)/K42</f>
        <v>5.4131054131054131E-2</v>
      </c>
      <c r="AS42" s="76"/>
      <c r="AT42" s="46"/>
      <c r="AU42" s="46"/>
      <c r="AV42" s="46"/>
      <c r="AW42" s="46"/>
      <c r="AX42" s="46"/>
      <c r="AY42" s="46"/>
      <c r="AZ42" s="46"/>
      <c r="BA42" s="46"/>
      <c r="BB42" s="46"/>
      <c r="BC42" s="46"/>
      <c r="BD42" s="46"/>
      <c r="BE42" s="46"/>
      <c r="BF42" s="47"/>
    </row>
    <row r="43" spans="2:58" s="3" customFormat="1" x14ac:dyDescent="0.25">
      <c r="B43" s="14"/>
      <c r="C43" s="5"/>
      <c r="D43" s="5"/>
      <c r="E43" s="5"/>
      <c r="F43" s="5" t="s">
        <v>2</v>
      </c>
      <c r="G43" s="53" t="s">
        <v>20</v>
      </c>
      <c r="H43" s="26">
        <v>3</v>
      </c>
      <c r="I43" s="119" t="s">
        <v>4</v>
      </c>
      <c r="J43" s="119" t="s">
        <v>4</v>
      </c>
      <c r="K43" s="13" t="s">
        <v>5</v>
      </c>
      <c r="L43" s="28"/>
      <c r="M43" s="28"/>
      <c r="N43" s="28"/>
      <c r="O43" s="28"/>
      <c r="P43" s="28"/>
      <c r="Q43" s="28"/>
      <c r="R43" s="28"/>
      <c r="S43" s="28"/>
      <c r="T43" s="29"/>
      <c r="U43" s="108"/>
      <c r="V43" s="109"/>
      <c r="W43" s="25"/>
      <c r="X43" s="25"/>
      <c r="Y43" s="25"/>
      <c r="Z43" s="25"/>
      <c r="AA43" s="25"/>
      <c r="AB43" s="25"/>
      <c r="AC43" s="25"/>
      <c r="AD43" s="25"/>
      <c r="AE43" s="27"/>
      <c r="AF43" s="108"/>
      <c r="AG43" s="109"/>
      <c r="AH43" s="25"/>
      <c r="AI43" s="25"/>
      <c r="AJ43" s="25"/>
      <c r="AK43" s="25"/>
      <c r="AL43" s="25"/>
      <c r="AM43" s="25"/>
      <c r="AN43" s="25"/>
      <c r="AO43" s="25"/>
      <c r="AP43" s="27"/>
      <c r="AQ43" s="108"/>
      <c r="AR43" s="109"/>
      <c r="AS43" s="76"/>
      <c r="AT43" s="46"/>
      <c r="AU43" s="46"/>
      <c r="AV43" s="46"/>
      <c r="AW43" s="46"/>
      <c r="AX43" s="46"/>
      <c r="AY43" s="46"/>
      <c r="AZ43" s="46"/>
      <c r="BA43" s="46"/>
      <c r="BB43" s="46"/>
      <c r="BC43" s="46"/>
      <c r="BD43" s="46"/>
      <c r="BE43" s="46"/>
      <c r="BF43" s="47"/>
    </row>
    <row r="44" spans="2:58" s="31" customFormat="1" x14ac:dyDescent="0.25">
      <c r="B44" s="14"/>
      <c r="C44" s="25"/>
      <c r="D44" s="25"/>
      <c r="E44" s="25"/>
      <c r="F44" s="25" t="s">
        <v>3</v>
      </c>
      <c r="G44" s="53" t="s">
        <v>20</v>
      </c>
      <c r="H44" s="30">
        <v>6</v>
      </c>
      <c r="I44" s="119" t="s">
        <v>4</v>
      </c>
      <c r="J44" s="119" t="s">
        <v>4</v>
      </c>
      <c r="K44" s="13" t="s">
        <v>5</v>
      </c>
      <c r="L44" s="28"/>
      <c r="M44" s="28"/>
      <c r="N44" s="28"/>
      <c r="O44" s="28"/>
      <c r="P44" s="28"/>
      <c r="Q44" s="28"/>
      <c r="R44" s="28"/>
      <c r="S44" s="28"/>
      <c r="T44" s="29"/>
      <c r="U44" s="108"/>
      <c r="V44" s="109"/>
      <c r="W44" s="25"/>
      <c r="X44" s="25"/>
      <c r="Y44" s="25"/>
      <c r="Z44" s="25"/>
      <c r="AA44" s="25"/>
      <c r="AB44" s="25"/>
      <c r="AC44" s="25"/>
      <c r="AD44" s="25"/>
      <c r="AE44" s="27"/>
      <c r="AF44" s="108"/>
      <c r="AG44" s="109"/>
      <c r="AH44" s="25"/>
      <c r="AI44" s="25"/>
      <c r="AJ44" s="25"/>
      <c r="AK44" s="25"/>
      <c r="AL44" s="25"/>
      <c r="AM44" s="25"/>
      <c r="AN44" s="25"/>
      <c r="AO44" s="25"/>
      <c r="AP44" s="27"/>
      <c r="AQ44" s="108"/>
      <c r="AR44" s="109"/>
      <c r="AS44" s="76"/>
      <c r="AT44" s="46"/>
      <c r="AU44" s="46"/>
      <c r="AV44" s="46"/>
      <c r="AW44" s="46"/>
      <c r="AX44" s="46"/>
      <c r="AY44" s="46"/>
      <c r="AZ44" s="46"/>
      <c r="BA44" s="46"/>
      <c r="BB44" s="46"/>
      <c r="BC44" s="46"/>
      <c r="BD44" s="46"/>
      <c r="BE44" s="46"/>
      <c r="BF44" s="46"/>
    </row>
    <row r="45" spans="2:58" s="37" customFormat="1" ht="15.75" thickBot="1" x14ac:dyDescent="0.3">
      <c r="B45" s="32"/>
      <c r="C45" s="7"/>
      <c r="D45" s="7"/>
      <c r="E45" s="7"/>
      <c r="F45" s="41"/>
      <c r="G45" s="41"/>
      <c r="H45" s="33"/>
      <c r="I45" s="121"/>
      <c r="J45" s="121"/>
      <c r="K45" s="24"/>
      <c r="L45" s="34"/>
      <c r="M45" s="34"/>
      <c r="N45" s="34"/>
      <c r="O45" s="34"/>
      <c r="P45" s="34"/>
      <c r="Q45" s="34"/>
      <c r="R45" s="34"/>
      <c r="S45" s="34"/>
      <c r="T45" s="35"/>
      <c r="U45" s="112"/>
      <c r="V45" s="113"/>
      <c r="W45" s="7"/>
      <c r="X45" s="7"/>
      <c r="Y45" s="7"/>
      <c r="Z45" s="7"/>
      <c r="AA45" s="7"/>
      <c r="AB45" s="7"/>
      <c r="AC45" s="7"/>
      <c r="AD45" s="7"/>
      <c r="AE45" s="36"/>
      <c r="AF45" s="112"/>
      <c r="AG45" s="113"/>
      <c r="AH45" s="7"/>
      <c r="AI45" s="7"/>
      <c r="AJ45" s="7"/>
      <c r="AK45" s="7"/>
      <c r="AL45" s="7"/>
      <c r="AM45" s="7"/>
      <c r="AN45" s="7"/>
      <c r="AO45" s="7"/>
      <c r="AP45" s="36"/>
      <c r="AQ45" s="112"/>
      <c r="AR45" s="113"/>
      <c r="AS45" s="76"/>
      <c r="AT45" s="46"/>
      <c r="AU45" s="46"/>
      <c r="AV45" s="46"/>
      <c r="AW45" s="46"/>
      <c r="AX45" s="46"/>
      <c r="AY45" s="46"/>
      <c r="AZ45" s="46"/>
      <c r="BA45" s="46"/>
      <c r="BB45" s="46"/>
      <c r="BC45" s="46"/>
      <c r="BD45" s="46"/>
      <c r="BE45" s="46"/>
      <c r="BF45" s="51"/>
    </row>
    <row r="46" spans="2:58" x14ac:dyDescent="0.25">
      <c r="T46" s="22"/>
      <c r="AE46" s="22"/>
    </row>
    <row r="47" spans="2:58" x14ac:dyDescent="0.25">
      <c r="C47" s="91" t="s">
        <v>95</v>
      </c>
      <c r="H47" s="99"/>
      <c r="J47" s="126"/>
      <c r="K47"/>
      <c r="R47" s="16"/>
      <c r="T47" s="99"/>
      <c r="AC47" s="16"/>
      <c r="AE47" s="99"/>
      <c r="AF47" s="123"/>
      <c r="AG47" s="99"/>
      <c r="AN47" s="16"/>
      <c r="AO47" s="18"/>
      <c r="AP47" s="99"/>
      <c r="AR47" s="127"/>
      <c r="AS47" s="44"/>
      <c r="BE47" s="45"/>
      <c r="BF47"/>
    </row>
    <row r="48" spans="2:58" x14ac:dyDescent="0.25">
      <c r="T48" s="16"/>
      <c r="AE48" s="16"/>
    </row>
    <row r="49" spans="4:31" x14ac:dyDescent="0.25">
      <c r="D49" s="52"/>
      <c r="T49" s="16"/>
      <c r="AE49" s="16"/>
    </row>
    <row r="50" spans="4:31" x14ac:dyDescent="0.25">
      <c r="T50" s="16"/>
      <c r="AE50" s="16"/>
    </row>
    <row r="51" spans="4:31" x14ac:dyDescent="0.25">
      <c r="T51" s="16"/>
      <c r="AE51" s="16"/>
    </row>
    <row r="52" spans="4:31" x14ac:dyDescent="0.25">
      <c r="T52" s="16"/>
      <c r="AE52" s="16"/>
    </row>
    <row r="53" spans="4:31" x14ac:dyDescent="0.25">
      <c r="T53" s="16"/>
      <c r="AE53" s="16"/>
    </row>
    <row r="54" spans="4:31" x14ac:dyDescent="0.25">
      <c r="T54" s="16"/>
      <c r="AE54" s="16"/>
    </row>
    <row r="55" spans="4:31" x14ac:dyDescent="0.25">
      <c r="T55" s="16"/>
      <c r="AE55" s="16"/>
    </row>
    <row r="56" spans="4:31" x14ac:dyDescent="0.25">
      <c r="T56" s="16"/>
      <c r="AE56" s="16"/>
    </row>
    <row r="57" spans="4:31" x14ac:dyDescent="0.25">
      <c r="T57" s="16"/>
      <c r="AE57" s="16"/>
    </row>
    <row r="58" spans="4:31" x14ac:dyDescent="0.25">
      <c r="T58" s="16"/>
      <c r="AE58" s="16"/>
    </row>
    <row r="59" spans="4:31" x14ac:dyDescent="0.25">
      <c r="T59" s="16"/>
      <c r="AE59" s="16"/>
    </row>
    <row r="60" spans="4:31" x14ac:dyDescent="0.25">
      <c r="T60" s="16"/>
      <c r="AE60" s="16"/>
    </row>
    <row r="61" spans="4:31" x14ac:dyDescent="0.25">
      <c r="T61" s="16"/>
      <c r="AE61" s="16"/>
    </row>
    <row r="62" spans="4:31" x14ac:dyDescent="0.25">
      <c r="T62" s="16"/>
      <c r="AE62" s="16"/>
    </row>
    <row r="63" spans="4:31" x14ac:dyDescent="0.25">
      <c r="T63" s="16"/>
      <c r="AE63" s="16"/>
    </row>
    <row r="64" spans="4:31" x14ac:dyDescent="0.25">
      <c r="T64" s="16"/>
      <c r="AE64" s="16"/>
    </row>
    <row r="65" spans="20:31" x14ac:dyDescent="0.25">
      <c r="T65" s="16"/>
      <c r="AE65" s="16"/>
    </row>
    <row r="66" spans="20:31" x14ac:dyDescent="0.25">
      <c r="T66" s="16"/>
      <c r="AE66" s="16"/>
    </row>
    <row r="67" spans="20:31" x14ac:dyDescent="0.25">
      <c r="T67" s="16"/>
      <c r="AE67" s="16"/>
    </row>
    <row r="68" spans="20:31" x14ac:dyDescent="0.25">
      <c r="T68" s="16"/>
      <c r="AE68" s="16"/>
    </row>
    <row r="69" spans="20:31" x14ac:dyDescent="0.25">
      <c r="T69" s="16"/>
      <c r="AE69" s="16"/>
    </row>
    <row r="70" spans="20:31" x14ac:dyDescent="0.25">
      <c r="T70" s="16"/>
      <c r="AE70" s="16"/>
    </row>
    <row r="71" spans="20:31" x14ac:dyDescent="0.25">
      <c r="T71" s="16"/>
      <c r="AE71" s="16"/>
    </row>
    <row r="72" spans="20:31" x14ac:dyDescent="0.25">
      <c r="T72" s="16"/>
      <c r="AE72" s="16"/>
    </row>
    <row r="73" spans="20:31" x14ac:dyDescent="0.25">
      <c r="T73" s="16"/>
      <c r="AE73" s="16"/>
    </row>
    <row r="74" spans="20:31" x14ac:dyDescent="0.25">
      <c r="T74" s="16"/>
      <c r="AE74" s="16"/>
    </row>
    <row r="75" spans="20:31" x14ac:dyDescent="0.25">
      <c r="T75" s="16"/>
      <c r="AE75" s="16"/>
    </row>
    <row r="76" spans="20:31" x14ac:dyDescent="0.25">
      <c r="T76" s="16"/>
      <c r="AE76" s="16"/>
    </row>
    <row r="77" spans="20:31" x14ac:dyDescent="0.25">
      <c r="T77" s="16"/>
      <c r="AE77" s="16"/>
    </row>
    <row r="78" spans="20:31" x14ac:dyDescent="0.25">
      <c r="T78" s="16"/>
      <c r="AE78" s="16"/>
    </row>
    <row r="79" spans="20:31" x14ac:dyDescent="0.25">
      <c r="T79" s="16"/>
      <c r="AE79" s="16"/>
    </row>
    <row r="80" spans="20:31" x14ac:dyDescent="0.25">
      <c r="T80" s="16"/>
      <c r="AE80" s="16"/>
    </row>
    <row r="81" spans="20:42" x14ac:dyDescent="0.25">
      <c r="T81" s="16"/>
      <c r="AE81" s="16"/>
    </row>
    <row r="82" spans="20:42" x14ac:dyDescent="0.25">
      <c r="T82" s="16"/>
      <c r="AE82" s="16"/>
    </row>
    <row r="83" spans="20:42" x14ac:dyDescent="0.25">
      <c r="T83" s="16"/>
      <c r="AE83" s="16"/>
    </row>
    <row r="84" spans="20:42" x14ac:dyDescent="0.25">
      <c r="T84" s="16"/>
      <c r="AE84" s="16"/>
    </row>
    <row r="85" spans="20:42" x14ac:dyDescent="0.25">
      <c r="T85" s="16"/>
      <c r="AE85" s="16"/>
    </row>
    <row r="86" spans="20:42" x14ac:dyDescent="0.25">
      <c r="T86" s="16"/>
      <c r="AE86" s="16"/>
    </row>
    <row r="87" spans="20:42" x14ac:dyDescent="0.25">
      <c r="T87" s="16"/>
      <c r="AE87" s="16"/>
      <c r="AP87" s="16"/>
    </row>
    <row r="88" spans="20:42" x14ac:dyDescent="0.25">
      <c r="T88" s="16"/>
      <c r="AE88" s="16"/>
      <c r="AP88" s="16"/>
    </row>
    <row r="89" spans="20:42" x14ac:dyDescent="0.25">
      <c r="T89" s="16"/>
      <c r="AE89" s="16"/>
      <c r="AP89" s="16"/>
    </row>
    <row r="90" spans="20:42" x14ac:dyDescent="0.25">
      <c r="T90" s="16"/>
      <c r="AE90" s="16"/>
      <c r="AP90" s="16"/>
    </row>
    <row r="91" spans="20:42" x14ac:dyDescent="0.25">
      <c r="T91" s="16"/>
      <c r="AE91" s="16"/>
      <c r="AP91" s="16"/>
    </row>
    <row r="92" spans="20:42" x14ac:dyDescent="0.25">
      <c r="T92" s="16"/>
      <c r="AE92" s="16"/>
      <c r="AP92" s="16"/>
    </row>
    <row r="93" spans="20:42" x14ac:dyDescent="0.25">
      <c r="T93" s="16"/>
      <c r="AE93" s="16"/>
      <c r="AP93" s="16"/>
    </row>
    <row r="94" spans="20:42" x14ac:dyDescent="0.25">
      <c r="T94" s="16"/>
      <c r="AE94" s="16"/>
      <c r="AP94" s="16"/>
    </row>
    <row r="95" spans="20:42" x14ac:dyDescent="0.25">
      <c r="T95" s="16"/>
      <c r="AE95" s="16"/>
      <c r="AP95" s="16"/>
    </row>
    <row r="96" spans="20:42" x14ac:dyDescent="0.25">
      <c r="T96" s="16"/>
      <c r="AE96" s="16"/>
      <c r="AP96" s="16"/>
    </row>
    <row r="97" spans="20:42" x14ac:dyDescent="0.25">
      <c r="T97" s="16"/>
      <c r="AE97" s="16"/>
      <c r="AP97" s="16"/>
    </row>
    <row r="98" spans="20:42" x14ac:dyDescent="0.25">
      <c r="T98" s="16"/>
      <c r="AE98" s="16"/>
      <c r="AP98" s="16"/>
    </row>
    <row r="99" spans="20:42" x14ac:dyDescent="0.25">
      <c r="T99" s="16"/>
      <c r="AE99" s="16"/>
      <c r="AP99" s="16"/>
    </row>
    <row r="100" spans="20:42" x14ac:dyDescent="0.25">
      <c r="T100" s="16"/>
      <c r="AE100" s="16"/>
      <c r="AP100" s="16"/>
    </row>
    <row r="101" spans="20:42" x14ac:dyDescent="0.25">
      <c r="T101" s="16"/>
      <c r="AE101" s="16"/>
      <c r="AP101" s="16"/>
    </row>
    <row r="102" spans="20:42" x14ac:dyDescent="0.25">
      <c r="T102" s="16"/>
      <c r="AE102" s="16"/>
      <c r="AP102" s="16"/>
    </row>
    <row r="103" spans="20:42" x14ac:dyDescent="0.25">
      <c r="T103" s="16"/>
      <c r="AE103" s="16"/>
      <c r="AP103" s="16"/>
    </row>
    <row r="104" spans="20:42" x14ac:dyDescent="0.25">
      <c r="T104" s="16"/>
      <c r="AE104" s="16"/>
      <c r="AP104" s="16"/>
    </row>
    <row r="105" spans="20:42" x14ac:dyDescent="0.25">
      <c r="T105" s="16"/>
      <c r="AE105" s="16"/>
      <c r="AP105" s="16"/>
    </row>
    <row r="106" spans="20:42" x14ac:dyDescent="0.25">
      <c r="T106" s="16"/>
      <c r="AE106" s="16"/>
      <c r="AP106" s="16"/>
    </row>
    <row r="107" spans="20:42" x14ac:dyDescent="0.25">
      <c r="T107" s="16"/>
      <c r="AE107" s="16"/>
      <c r="AP107" s="16"/>
    </row>
    <row r="108" spans="20:42" x14ac:dyDescent="0.25">
      <c r="T108" s="16"/>
      <c r="AP108" s="16"/>
    </row>
    <row r="109" spans="20:42" x14ac:dyDescent="0.25">
      <c r="T109" s="16"/>
      <c r="AP109" s="16"/>
    </row>
    <row r="110" spans="20:42" x14ac:dyDescent="0.25">
      <c r="T110" s="16"/>
      <c r="AP110" s="16"/>
    </row>
    <row r="111" spans="20:42" x14ac:dyDescent="0.25">
      <c r="T111" s="16"/>
      <c r="AP111" s="16"/>
    </row>
    <row r="112" spans="20:42" x14ac:dyDescent="0.25">
      <c r="T112" s="16"/>
    </row>
    <row r="113" spans="20:20" x14ac:dyDescent="0.25">
      <c r="T113" s="16"/>
    </row>
    <row r="114" spans="20:20" x14ac:dyDescent="0.25">
      <c r="T114" s="16"/>
    </row>
    <row r="115" spans="20:20" x14ac:dyDescent="0.25">
      <c r="T115" s="16"/>
    </row>
  </sheetData>
  <mergeCells count="1">
    <mergeCell ref="C9:E9"/>
  </mergeCells>
  <pageMargins left="0.25" right="0.25" top="0.75" bottom="0.75" header="0.3" footer="0.3"/>
  <pageSetup paperSize="5" scale="27" fitToHeight="0" orientation="landscape" r:id="rId1"/>
  <headerFooter>
    <oddFooter>&amp;L&amp;1#&amp;"Calibri"&amp;11&amp;K000000Classification: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Information</vt:lpstr>
      <vt:lpstr>Methodology</vt:lpstr>
      <vt:lpstr>Notes &amp; Limitations</vt:lpstr>
      <vt:lpstr>Data Dictionary</vt:lpstr>
      <vt:lpstr>2020</vt:lpstr>
      <vt:lpstr>2019</vt:lpstr>
      <vt:lpstr>2018</vt:lpstr>
      <vt:lpstr>2017</vt:lpstr>
      <vt:lpstr>2016</vt:lpstr>
      <vt:lpstr>2015</vt:lpstr>
      <vt:lpstr>2014</vt:lpstr>
      <vt:lpstr>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2022-01-04T22:36:35Z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2022-01-04T22:36:34Z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09a2987b-e12d-436e-b07b-9d3dd2814bab</vt:lpwstr>
  </property>
  <property fmtid="{D5CDD505-2E9C-101B-9397-08002B2CF9AE}" pid="8" name="MSIP_Label_abf2ea38-542c-4b75-bd7d-582ec36a519f_ContentBits">
    <vt:lpwstr>2</vt:lpwstr>
  </property>
</Properties>
</file>